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【目標】" sheetId="1" r:id="rId4"/>
    <sheet state="visible" name="【通常計画】" sheetId="2" r:id="rId5"/>
    <sheet state="visible" name="【最悪を想定】" sheetId="3" r:id="rId6"/>
    <sheet state="visible" name="【最悪を想定CF】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54">
      <text>
        <t xml:space="preserve">地方税</t>
      </text>
    </comment>
    <comment authorId="0" ref="R55">
      <text>
        <t xml:space="preserve">2割特例適用想定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54">
      <text>
        <t xml:space="preserve">地方税</t>
      </text>
    </comment>
    <comment authorId="0" ref="R55">
      <text>
        <t xml:space="preserve">2割特例適用想定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54">
      <text>
        <t xml:space="preserve">地方税</t>
      </text>
    </comment>
    <comment authorId="0" ref="R55">
      <text>
        <t xml:space="preserve">2割特例適用想定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54">
      <text>
        <t xml:space="preserve">地方税</t>
      </text>
    </comment>
    <comment authorId="0" ref="R55">
      <text>
        <t xml:space="preserve">2割特例適用想定</t>
      </text>
    </comment>
  </commentList>
</comments>
</file>

<file path=xl/sharedStrings.xml><?xml version="1.0" encoding="utf-8"?>
<sst xmlns="http://schemas.openxmlformats.org/spreadsheetml/2006/main" count="328" uniqueCount="76">
  <si>
    <t>売上シュミレーション</t>
  </si>
  <si>
    <t>退職率</t>
  </si>
  <si>
    <t>1期</t>
  </si>
  <si>
    <t>2期目</t>
  </si>
  <si>
    <t>3期目</t>
  </si>
  <si>
    <t>通期</t>
  </si>
  <si>
    <t>売上</t>
  </si>
  <si>
    <t>非IT　新規入職人数</t>
  </si>
  <si>
    <t>退職想定人数</t>
  </si>
  <si>
    <t>非IT　入職人数</t>
  </si>
  <si>
    <t>非IT　単価</t>
  </si>
  <si>
    <t>非IT　売上</t>
  </si>
  <si>
    <t>SES 切り替え人数</t>
  </si>
  <si>
    <t>SES　入職人数</t>
  </si>
  <si>
    <t>SES　単価</t>
  </si>
  <si>
    <t>SES　売上</t>
  </si>
  <si>
    <t>売上合計</t>
  </si>
  <si>
    <t>人件費</t>
  </si>
  <si>
    <t>非IT　人件費単価</t>
  </si>
  <si>
    <t>非IT　法定福利費</t>
  </si>
  <si>
    <t>非IT　人件費合計</t>
  </si>
  <si>
    <t>SES　人件費単価</t>
  </si>
  <si>
    <t>SES　法定福利費</t>
  </si>
  <si>
    <t>SES　人件費合計</t>
  </si>
  <si>
    <t>管理者　人件費単価</t>
  </si>
  <si>
    <t>管理者　人数</t>
  </si>
  <si>
    <t>管理者　法定福利費</t>
  </si>
  <si>
    <t>管理者　人件費合計</t>
  </si>
  <si>
    <t>従業員数合計</t>
  </si>
  <si>
    <t>人件費合計</t>
  </si>
  <si>
    <t>粗利</t>
  </si>
  <si>
    <t>経費</t>
  </si>
  <si>
    <t>旅費交通費</t>
  </si>
  <si>
    <t>接待交際費</t>
  </si>
  <si>
    <t>通信費（マネーフォワード/サーバー/ドメイン）</t>
  </si>
  <si>
    <t>地代家賃</t>
  </si>
  <si>
    <t>採用教育費</t>
  </si>
  <si>
    <t xml:space="preserve">　∟採用広告費</t>
  </si>
  <si>
    <t xml:space="preserve">　∟教育費</t>
  </si>
  <si>
    <t>外注費</t>
  </si>
  <si>
    <t xml:space="preserve">　∟コンサルティング費（固定）</t>
  </si>
  <si>
    <t xml:space="preserve">　∟レベニューシェア（非IT）</t>
  </si>
  <si>
    <t xml:space="preserve">　∟レベニューシェア（SES）</t>
  </si>
  <si>
    <t xml:space="preserve">　∟バックオフィス代行</t>
  </si>
  <si>
    <t>顧問料</t>
  </si>
  <si>
    <t xml:space="preserve">　∟税理士・会計士</t>
  </si>
  <si>
    <t xml:space="preserve">　∟雑費</t>
  </si>
  <si>
    <t xml:space="preserve">　∟社労士・その他</t>
  </si>
  <si>
    <t>役員報酬</t>
  </si>
  <si>
    <t>経費合計</t>
  </si>
  <si>
    <t>M&amp;A想定金額</t>
  </si>
  <si>
    <t>営業利益</t>
  </si>
  <si>
    <t>営業外
収益</t>
  </si>
  <si>
    <t>営業外収益</t>
  </si>
  <si>
    <t xml:space="preserve">　∟キャリアアップ助成金</t>
  </si>
  <si>
    <t xml:space="preserve">　∟人材開発助成金</t>
  </si>
  <si>
    <t>合計</t>
  </si>
  <si>
    <t>経常利益</t>
  </si>
  <si>
    <t>特別損益</t>
  </si>
  <si>
    <t>税金など</t>
  </si>
  <si>
    <t xml:space="preserve">　∟法人税</t>
  </si>
  <si>
    <t xml:space="preserve">　∟消費税</t>
  </si>
  <si>
    <t xml:space="preserve">　∟その他（創立費）</t>
  </si>
  <si>
    <t>借入</t>
  </si>
  <si>
    <t>資本金</t>
  </si>
  <si>
    <t>借入返済（支払利息＋元本）</t>
  </si>
  <si>
    <t>資金繰り（60日サイト）</t>
  </si>
  <si>
    <t>入金①（事業売上）※税込、60日サイト</t>
  </si>
  <si>
    <t>入金②（その他）※税込、30日サイト</t>
  </si>
  <si>
    <t>出金①（人件費）※税抜、30日サイト</t>
  </si>
  <si>
    <t>出金②（経費、その他）※税込、30日サイト</t>
  </si>
  <si>
    <t>差額</t>
  </si>
  <si>
    <t>残高</t>
  </si>
  <si>
    <t>累計損益</t>
  </si>
  <si>
    <t>粗利率</t>
  </si>
  <si>
    <t>利益率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</si>
</sst>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\ &quot;月&quot;"/>
    <numFmt numFmtId="165" formatCode="0\ &quot;ヶ月&quot;"/>
    <numFmt numFmtId="166" formatCode="0.0%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u/>
      <sz val="14.0"/>
      <color theme="1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sz val="10.0"/>
      <color rgb="FF1D1C1D"/>
      <name val="Arial"/>
    </font>
    <font>
      <b/>
      <sz val="10.0"/>
      <color rgb="FF1D1C1D"/>
      <name val="Arial"/>
    </font>
    <font>
      <b/>
      <color theme="1"/>
      <name val="Arial"/>
      <scheme val="minor"/>
    </font>
    <font>
      <sz val="11.0"/>
      <color rgb="FF1D1C1D"/>
      <name val="Arial"/>
    </font>
    <font>
      <b/>
      <sz val="11.0"/>
      <color rgb="FF1D1C1D"/>
      <name val="Arial"/>
    </font>
    <font>
      <sz val="11.0"/>
      <color rgb="FF1D1C1D"/>
      <name val="Notosansjp"/>
    </font>
  </fonts>
  <fills count="1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A4C2F4"/>
        <bgColor rgb="FFA4C2F4"/>
      </patternFill>
    </fill>
    <fill>
      <patternFill patternType="solid">
        <fgColor rgb="FFE06666"/>
        <bgColor rgb="FFE06666"/>
      </patternFill>
    </fill>
  </fills>
  <borders count="29">
    <border/>
    <border>
      <left/>
      <top/>
      <bottom/>
    </border>
    <border>
      <top/>
      <bottom/>
    </border>
    <border>
      <left/>
      <right/>
      <top/>
      <bottom/>
    </border>
    <border>
      <top/>
    </border>
    <border>
      <left/>
      <right/>
      <top/>
    </border>
    <border>
      <left/>
      <top/>
    </border>
    <border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D9D9D9"/>
      </left>
      <right style="thin">
        <color rgb="FFD9D9D9"/>
      </right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left style="thin">
        <color rgb="FF000000"/>
      </left>
      <right style="thin">
        <color rgb="FF000000"/>
      </right>
      <top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0" fillId="2" fontId="3" numFmtId="0" xfId="0" applyAlignment="1" applyFont="1">
      <alignment horizontal="center" readingOrder="0"/>
    </xf>
    <xf borderId="0" fillId="2" fontId="3" numFmtId="0" xfId="0" applyAlignment="1" applyFont="1">
      <alignment horizontal="center"/>
    </xf>
    <xf borderId="0" fillId="2" fontId="3" numFmtId="10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" fillId="3" fontId="3" numFmtId="0" xfId="0" applyAlignment="1" applyBorder="1" applyFill="1" applyFont="1">
      <alignment horizontal="center"/>
    </xf>
    <xf borderId="2" fillId="0" fontId="4" numFmtId="0" xfId="0" applyBorder="1" applyFont="1"/>
    <xf borderId="3" fillId="3" fontId="3" numFmtId="0" xfId="0" applyAlignment="1" applyBorder="1" applyFont="1">
      <alignment horizontal="center"/>
    </xf>
    <xf borderId="1" fillId="4" fontId="3" numFmtId="0" xfId="0" applyAlignment="1" applyBorder="1" applyFill="1" applyFont="1">
      <alignment horizontal="center"/>
    </xf>
    <xf borderId="1" fillId="5" fontId="3" numFmtId="0" xfId="0" applyAlignment="1" applyBorder="1" applyFill="1" applyFont="1">
      <alignment horizontal="center" readingOrder="0"/>
    </xf>
    <xf borderId="0" fillId="0" fontId="3" numFmtId="0" xfId="0" applyAlignment="1" applyFont="1">
      <alignment horizontal="center" readingOrder="0"/>
    </xf>
    <xf borderId="1" fillId="6" fontId="5" numFmtId="164" xfId="0" applyAlignment="1" applyBorder="1" applyFill="1" applyFont="1" applyNumberFormat="1">
      <alignment horizontal="center" readingOrder="0"/>
    </xf>
    <xf borderId="4" fillId="7" fontId="3" numFmtId="0" xfId="0" applyAlignment="1" applyBorder="1" applyFill="1" applyFont="1">
      <alignment horizontal="center"/>
    </xf>
    <xf borderId="4" fillId="7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5" fillId="6" fontId="5" numFmtId="165" xfId="0" applyAlignment="1" applyBorder="1" applyFont="1" applyNumberFormat="1">
      <alignment horizontal="center"/>
    </xf>
    <xf borderId="6" fillId="6" fontId="5" numFmtId="165" xfId="0" applyAlignment="1" applyBorder="1" applyFont="1" applyNumberFormat="1">
      <alignment horizontal="center"/>
    </xf>
    <xf borderId="0" fillId="7" fontId="3" numFmtId="0" xfId="0" applyAlignment="1" applyFont="1">
      <alignment horizontal="center"/>
    </xf>
    <xf borderId="7" fillId="6" fontId="5" numFmtId="165" xfId="0" applyAlignment="1" applyBorder="1" applyFont="1" applyNumberFormat="1">
      <alignment horizontal="center"/>
    </xf>
    <xf borderId="8" fillId="7" fontId="5" numFmtId="0" xfId="0" applyAlignment="1" applyBorder="1" applyFont="1">
      <alignment horizontal="center"/>
    </xf>
    <xf borderId="7" fillId="6" fontId="5" numFmtId="165" xfId="0" applyAlignment="1" applyBorder="1" applyFont="1" applyNumberFormat="1">
      <alignment horizontal="center" readingOrder="0"/>
    </xf>
    <xf borderId="5" fillId="6" fontId="5" numFmtId="165" xfId="0" applyAlignment="1" applyBorder="1" applyFont="1" applyNumberFormat="1">
      <alignment horizontal="center" readingOrder="0"/>
    </xf>
    <xf borderId="6" fillId="6" fontId="5" numFmtId="165" xfId="0" applyAlignment="1" applyBorder="1" applyFont="1" applyNumberFormat="1">
      <alignment horizontal="center" readingOrder="0"/>
    </xf>
    <xf borderId="9" fillId="8" fontId="5" numFmtId="0" xfId="0" applyAlignment="1" applyBorder="1" applyFill="1" applyFont="1">
      <alignment horizontal="center" vertical="center"/>
    </xf>
    <xf borderId="10" fillId="0" fontId="5" numFmtId="0" xfId="0" applyAlignment="1" applyBorder="1" applyFont="1">
      <alignment readingOrder="0"/>
    </xf>
    <xf borderId="10" fillId="9" fontId="5" numFmtId="3" xfId="0" applyAlignment="1" applyBorder="1" applyFill="1" applyFont="1" applyNumberFormat="1">
      <alignment horizontal="right"/>
    </xf>
    <xf borderId="10" fillId="0" fontId="5" numFmtId="3" xfId="0" applyAlignment="1" applyBorder="1" applyFont="1" applyNumberFormat="1">
      <alignment horizontal="right" readingOrder="0"/>
    </xf>
    <xf borderId="10" fillId="9" fontId="5" numFmtId="3" xfId="0" applyAlignment="1" applyBorder="1" applyFont="1" applyNumberFormat="1">
      <alignment horizontal="right" readingOrder="0"/>
    </xf>
    <xf borderId="11" fillId="7" fontId="5" numFmtId="3" xfId="0" applyBorder="1" applyFont="1" applyNumberFormat="1"/>
    <xf borderId="12" fillId="7" fontId="5" numFmtId="3" xfId="0" applyBorder="1" applyFont="1" applyNumberFormat="1"/>
    <xf borderId="0" fillId="0" fontId="5" numFmtId="3" xfId="0" applyAlignment="1" applyFont="1" applyNumberFormat="1">
      <alignment horizontal="right" readingOrder="0"/>
    </xf>
    <xf borderId="13" fillId="0" fontId="4" numFmtId="0" xfId="0" applyBorder="1" applyFont="1"/>
    <xf borderId="10" fillId="0" fontId="5" numFmtId="0" xfId="0" applyBorder="1" applyFont="1"/>
    <xf borderId="10" fillId="7" fontId="5" numFmtId="3" xfId="0" applyBorder="1" applyFont="1" applyNumberFormat="1"/>
    <xf borderId="0" fillId="0" fontId="5" numFmtId="10" xfId="0" applyFont="1" applyNumberFormat="1"/>
    <xf borderId="10" fillId="0" fontId="5" numFmtId="3" xfId="0" applyBorder="1" applyFont="1" applyNumberFormat="1"/>
    <xf borderId="0" fillId="0" fontId="5" numFmtId="3" xfId="0" applyFont="1" applyNumberFormat="1"/>
    <xf borderId="14" fillId="9" fontId="5" numFmtId="3" xfId="0" applyAlignment="1" applyBorder="1" applyFont="1" applyNumberFormat="1">
      <alignment horizontal="right"/>
    </xf>
    <xf borderId="10" fillId="0" fontId="5" numFmtId="3" xfId="0" applyAlignment="1" applyBorder="1" applyFont="1" applyNumberFormat="1">
      <alignment readingOrder="0"/>
    </xf>
    <xf borderId="14" fillId="0" fontId="5" numFmtId="3" xfId="0" applyBorder="1" applyFont="1" applyNumberFormat="1"/>
    <xf borderId="0" fillId="0" fontId="5" numFmtId="0" xfId="0" applyFont="1"/>
    <xf borderId="11" fillId="0" fontId="4" numFmtId="0" xfId="0" applyBorder="1" applyFont="1"/>
    <xf borderId="10" fillId="8" fontId="5" numFmtId="0" xfId="0" applyBorder="1" applyFont="1"/>
    <xf borderId="10" fillId="8" fontId="5" numFmtId="3" xfId="0" applyBorder="1" applyFont="1" applyNumberFormat="1"/>
    <xf borderId="14" fillId="8" fontId="5" numFmtId="3" xfId="0" applyBorder="1" applyFont="1" applyNumberFormat="1"/>
    <xf borderId="9" fillId="10" fontId="5" numFmtId="0" xfId="0" applyAlignment="1" applyBorder="1" applyFill="1" applyFont="1">
      <alignment vertical="center"/>
    </xf>
    <xf borderId="10" fillId="7" fontId="5" numFmtId="3" xfId="0" applyAlignment="1" applyBorder="1" applyFont="1" applyNumberFormat="1">
      <alignment readingOrder="0"/>
    </xf>
    <xf borderId="10" fillId="10" fontId="5" numFmtId="0" xfId="0" applyBorder="1" applyFont="1"/>
    <xf borderId="10" fillId="10" fontId="5" numFmtId="3" xfId="0" applyBorder="1" applyFont="1" applyNumberFormat="1"/>
    <xf borderId="14" fillId="10" fontId="5" numFmtId="3" xfId="0" applyBorder="1" applyFont="1" applyNumberFormat="1"/>
    <xf borderId="14" fillId="11" fontId="5" numFmtId="0" xfId="0" applyAlignment="1" applyBorder="1" applyFill="1" applyFont="1">
      <alignment horizontal="center" vertical="center"/>
    </xf>
    <xf borderId="15" fillId="0" fontId="4" numFmtId="0" xfId="0" applyBorder="1" applyFont="1"/>
    <xf borderId="10" fillId="11" fontId="5" numFmtId="3" xfId="0" applyBorder="1" applyFont="1" applyNumberFormat="1"/>
    <xf borderId="14" fillId="11" fontId="5" numFmtId="3" xfId="0" applyBorder="1" applyFont="1" applyNumberFormat="1"/>
    <xf borderId="9" fillId="12" fontId="5" numFmtId="0" xfId="0" applyAlignment="1" applyBorder="1" applyFill="1" applyFont="1">
      <alignment vertical="center"/>
    </xf>
    <xf borderId="10" fillId="2" fontId="5" numFmtId="3" xfId="0" applyBorder="1" applyFont="1" applyNumberFormat="1"/>
    <xf borderId="10" fillId="2" fontId="5" numFmtId="3" xfId="0" applyAlignment="1" applyBorder="1" applyFont="1" applyNumberFormat="1">
      <alignment readingOrder="0"/>
    </xf>
    <xf borderId="9" fillId="12" fontId="5" numFmtId="0" xfId="0" applyBorder="1" applyFont="1"/>
    <xf borderId="9" fillId="12" fontId="5" numFmtId="3" xfId="0" applyBorder="1" applyFont="1" applyNumberFormat="1"/>
    <xf borderId="9" fillId="7" fontId="5" numFmtId="3" xfId="0" applyBorder="1" applyFont="1" applyNumberFormat="1"/>
    <xf borderId="16" fillId="12" fontId="5" numFmtId="3" xfId="0" applyBorder="1" applyFont="1" applyNumberFormat="1"/>
    <xf borderId="17" fillId="7" fontId="5" numFmtId="3" xfId="0" applyBorder="1" applyFont="1" applyNumberFormat="1"/>
    <xf borderId="0" fillId="0" fontId="3" numFmtId="3" xfId="0" applyAlignment="1" applyFont="1" applyNumberFormat="1">
      <alignment horizontal="center" readingOrder="0"/>
    </xf>
    <xf borderId="18" fillId="13" fontId="3" numFmtId="0" xfId="0" applyAlignment="1" applyBorder="1" applyFill="1" applyFont="1">
      <alignment horizontal="center" vertical="center"/>
    </xf>
    <xf borderId="19" fillId="0" fontId="4" numFmtId="0" xfId="0" applyBorder="1" applyFont="1"/>
    <xf borderId="20" fillId="13" fontId="3" numFmtId="3" xfId="0" applyBorder="1" applyFont="1" applyNumberFormat="1"/>
    <xf borderId="20" fillId="7" fontId="3" numFmtId="3" xfId="0" applyBorder="1" applyFont="1" applyNumberFormat="1"/>
    <xf borderId="18" fillId="13" fontId="3" numFmtId="3" xfId="0" applyBorder="1" applyFont="1" applyNumberFormat="1"/>
    <xf borderId="21" fillId="7" fontId="3" numFmtId="3" xfId="0" applyBorder="1" applyFont="1" applyNumberFormat="1"/>
    <xf borderId="0" fillId="0" fontId="3" numFmtId="3" xfId="0" applyFont="1" applyNumberFormat="1"/>
    <xf borderId="22" fillId="14" fontId="5" numFmtId="0" xfId="0" applyAlignment="1" applyBorder="1" applyFill="1" applyFont="1">
      <alignment horizontal="left" vertical="center"/>
    </xf>
    <xf borderId="23" fillId="7" fontId="5" numFmtId="3" xfId="0" applyBorder="1" applyFont="1" applyNumberFormat="1"/>
    <xf borderId="24" fillId="7" fontId="5" numFmtId="3" xfId="0" applyBorder="1" applyFont="1" applyNumberFormat="1"/>
    <xf borderId="22" fillId="0" fontId="4" numFmtId="0" xfId="0" applyBorder="1" applyFont="1"/>
    <xf borderId="3" fillId="7" fontId="5" numFmtId="3" xfId="0" applyBorder="1" applyFont="1" applyNumberFormat="1"/>
    <xf borderId="0" fillId="0" fontId="5" numFmtId="3" xfId="0" applyAlignment="1" applyFont="1" applyNumberFormat="1">
      <alignment readingOrder="0"/>
    </xf>
    <xf borderId="0" fillId="0" fontId="5" numFmtId="0" xfId="0" applyAlignment="1" applyFont="1">
      <alignment readingOrder="0"/>
    </xf>
    <xf borderId="3" fillId="7" fontId="5" numFmtId="3" xfId="0" applyAlignment="1" applyBorder="1" applyFont="1" applyNumberFormat="1">
      <alignment readingOrder="0"/>
    </xf>
    <xf borderId="3" fillId="14" fontId="5" numFmtId="0" xfId="0" applyBorder="1" applyFont="1"/>
    <xf borderId="3" fillId="14" fontId="5" numFmtId="3" xfId="0" applyBorder="1" applyFont="1" applyNumberFormat="1"/>
    <xf borderId="1" fillId="14" fontId="5" numFmtId="3" xfId="0" applyBorder="1" applyFont="1" applyNumberFormat="1"/>
    <xf borderId="18" fillId="15" fontId="3" numFmtId="0" xfId="0" applyAlignment="1" applyBorder="1" applyFill="1" applyFont="1">
      <alignment horizontal="center" vertical="center"/>
    </xf>
    <xf borderId="20" fillId="15" fontId="3" numFmtId="3" xfId="0" applyBorder="1" applyFont="1" applyNumberFormat="1"/>
    <xf borderId="25" fillId="7" fontId="3" numFmtId="3" xfId="0" applyBorder="1" applyFont="1" applyNumberFormat="1"/>
    <xf borderId="18" fillId="15" fontId="3" numFmtId="3" xfId="0" applyBorder="1" applyFont="1" applyNumberFormat="1"/>
    <xf borderId="22" fillId="14" fontId="5" numFmtId="0" xfId="0" applyAlignment="1" applyBorder="1" applyFont="1">
      <alignment horizontal="left" readingOrder="0" shrinkToFit="0" vertical="center" wrapText="1"/>
    </xf>
    <xf borderId="24" fillId="7" fontId="5" numFmtId="3" xfId="0" applyAlignment="1" applyBorder="1" applyFont="1" applyNumberFormat="1">
      <alignment readingOrder="0"/>
    </xf>
    <xf borderId="18" fillId="16" fontId="3" numFmtId="0" xfId="0" applyAlignment="1" applyBorder="1" applyFill="1" applyFont="1">
      <alignment horizontal="center" readingOrder="0" vertical="center"/>
    </xf>
    <xf borderId="20" fillId="16" fontId="3" numFmtId="3" xfId="0" applyBorder="1" applyFont="1" applyNumberFormat="1"/>
    <xf borderId="0" fillId="2" fontId="5" numFmtId="3" xfId="0" applyFont="1" applyNumberFormat="1"/>
    <xf borderId="0" fillId="0" fontId="5" numFmtId="3" xfId="0" applyAlignment="1" applyFont="1" applyNumberFormat="1">
      <alignment horizontal="right"/>
    </xf>
    <xf borderId="23" fillId="2" fontId="5" numFmtId="3" xfId="0" applyAlignment="1" applyBorder="1" applyFont="1" applyNumberFormat="1">
      <alignment horizontal="right"/>
    </xf>
    <xf borderId="0" fillId="0" fontId="1" numFmtId="0" xfId="0" applyAlignment="1" applyFont="1">
      <alignment horizontal="right"/>
    </xf>
    <xf borderId="0" fillId="2" fontId="6" numFmtId="0" xfId="0" applyAlignment="1" applyFont="1">
      <alignment horizontal="right" readingOrder="0"/>
    </xf>
    <xf borderId="0" fillId="2" fontId="6" numFmtId="3" xfId="0" applyAlignment="1" applyFont="1" applyNumberFormat="1">
      <alignment horizontal="right" readingOrder="0"/>
    </xf>
    <xf borderId="22" fillId="2" fontId="5" numFmtId="3" xfId="0" applyAlignment="1" applyBorder="1" applyFont="1" applyNumberFormat="1">
      <alignment horizontal="right"/>
    </xf>
    <xf borderId="0" fillId="0" fontId="6" numFmtId="0" xfId="0" applyAlignment="1" applyFont="1">
      <alignment horizontal="right" readingOrder="0"/>
    </xf>
    <xf borderId="5" fillId="2" fontId="6" numFmtId="0" xfId="0" applyAlignment="1" applyBorder="1" applyFont="1">
      <alignment horizontal="left" readingOrder="0"/>
    </xf>
    <xf borderId="5" fillId="2" fontId="6" numFmtId="3" xfId="0" applyAlignment="1" applyBorder="1" applyFont="1" applyNumberFormat="1">
      <alignment horizontal="right" readingOrder="0"/>
    </xf>
    <xf borderId="5" fillId="2" fontId="6" numFmtId="0" xfId="0" applyAlignment="1" applyBorder="1" applyFont="1">
      <alignment horizontal="right" readingOrder="0"/>
    </xf>
    <xf borderId="23" fillId="0" fontId="4" numFmtId="0" xfId="0" applyBorder="1" applyFont="1"/>
    <xf borderId="26" fillId="2" fontId="7" numFmtId="0" xfId="0" applyAlignment="1" applyBorder="1" applyFont="1">
      <alignment horizontal="left" readingOrder="0"/>
    </xf>
    <xf borderId="27" fillId="0" fontId="3" numFmtId="3" xfId="0" applyBorder="1" applyFont="1" applyNumberFormat="1"/>
    <xf borderId="27" fillId="0" fontId="8" numFmtId="0" xfId="0" applyBorder="1" applyFont="1"/>
    <xf borderId="27" fillId="0" fontId="8" numFmtId="3" xfId="0" applyBorder="1" applyFont="1" applyNumberFormat="1"/>
    <xf borderId="27" fillId="13" fontId="8" numFmtId="3" xfId="0" applyBorder="1" applyFont="1" applyNumberFormat="1"/>
    <xf borderId="0" fillId="0" fontId="8" numFmtId="0" xfId="0" applyFont="1"/>
    <xf borderId="26" fillId="2" fontId="9" numFmtId="0" xfId="0" applyAlignment="1" applyBorder="1" applyFont="1">
      <alignment horizontal="left"/>
    </xf>
    <xf borderId="28" fillId="2" fontId="10" numFmtId="0" xfId="0" applyAlignment="1" applyBorder="1" applyFont="1">
      <alignment horizontal="right" readingOrder="0"/>
    </xf>
    <xf borderId="27" fillId="0" fontId="5" numFmtId="3" xfId="0" applyBorder="1" applyFont="1" applyNumberFormat="1"/>
    <xf borderId="27" fillId="0" fontId="1" numFmtId="0" xfId="0" applyBorder="1" applyFont="1"/>
    <xf borderId="27" fillId="0" fontId="1" numFmtId="3" xfId="0" applyBorder="1" applyFont="1" applyNumberFormat="1"/>
    <xf borderId="23" fillId="2" fontId="9" numFmtId="0" xfId="0" applyAlignment="1" applyBorder="1" applyFont="1">
      <alignment horizontal="left"/>
    </xf>
    <xf borderId="3" fillId="2" fontId="9" numFmtId="0" xfId="0" applyAlignment="1" applyBorder="1" applyFont="1">
      <alignment horizontal="left"/>
    </xf>
    <xf borderId="3" fillId="2" fontId="9" numFmtId="0" xfId="0" applyAlignment="1" applyBorder="1" applyFont="1">
      <alignment horizontal="left" readingOrder="0"/>
    </xf>
    <xf borderId="0" fillId="0" fontId="5" numFmtId="166" xfId="0" applyFont="1" applyNumberFormat="1"/>
    <xf borderId="3" fillId="2" fontId="11" numFmtId="0" xfId="0" applyAlignment="1" applyBorder="1" applyFont="1">
      <alignment horizontal="left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75"/>
  <cols>
    <col customWidth="1" min="1" max="1" width="0.38"/>
    <col customWidth="1" min="2" max="2" width="5.88"/>
    <col customWidth="1" min="3" max="3" width="40.13"/>
    <col customWidth="1" min="4" max="43" width="13.13"/>
  </cols>
  <sheetData>
    <row r="1" ht="15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4" t="s">
        <v>1</v>
      </c>
      <c r="P1" s="6">
        <f>P6/P5</f>
        <v>0.2142857143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>
        <f>AC6/AC5</f>
        <v>0.3333333333</v>
      </c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>
        <f>AP6/AP5</f>
        <v>0.3333333333</v>
      </c>
      <c r="AQ1" s="7"/>
    </row>
    <row r="2" ht="15.75" customHeight="1">
      <c r="D2" s="8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 t="s">
        <v>3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2" t="s">
        <v>4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3"/>
    </row>
    <row r="3" ht="15.75" customHeight="1">
      <c r="D3" s="14">
        <v>1.0</v>
      </c>
      <c r="E3" s="14">
        <v>2.0</v>
      </c>
      <c r="F3" s="14">
        <v>3.0</v>
      </c>
      <c r="G3" s="14">
        <v>4.0</v>
      </c>
      <c r="H3" s="14">
        <v>5.0</v>
      </c>
      <c r="I3" s="14">
        <v>6.0</v>
      </c>
      <c r="J3" s="14">
        <v>7.0</v>
      </c>
      <c r="K3" s="14">
        <v>8.0</v>
      </c>
      <c r="L3" s="14">
        <v>9.0</v>
      </c>
      <c r="M3" s="14">
        <v>10.0</v>
      </c>
      <c r="N3" s="14">
        <v>11.0</v>
      </c>
      <c r="O3" s="14">
        <v>12.0</v>
      </c>
      <c r="P3" s="15"/>
      <c r="Q3" s="14">
        <v>1.0</v>
      </c>
      <c r="R3" s="14">
        <v>2.0</v>
      </c>
      <c r="S3" s="14">
        <v>3.0</v>
      </c>
      <c r="T3" s="14">
        <v>4.0</v>
      </c>
      <c r="U3" s="14">
        <v>5.0</v>
      </c>
      <c r="V3" s="14">
        <v>6.0</v>
      </c>
      <c r="W3" s="14">
        <v>7.0</v>
      </c>
      <c r="X3" s="14">
        <v>8.0</v>
      </c>
      <c r="Y3" s="14">
        <v>9.0</v>
      </c>
      <c r="Z3" s="14">
        <v>10.0</v>
      </c>
      <c r="AA3" s="14">
        <v>11.0</v>
      </c>
      <c r="AB3" s="14">
        <v>12.0</v>
      </c>
      <c r="AC3" s="16"/>
      <c r="AD3" s="14">
        <v>1.0</v>
      </c>
      <c r="AE3" s="14">
        <v>2.0</v>
      </c>
      <c r="AF3" s="14">
        <v>3.0</v>
      </c>
      <c r="AG3" s="14">
        <v>4.0</v>
      </c>
      <c r="AH3" s="14">
        <v>5.0</v>
      </c>
      <c r="AI3" s="14">
        <v>6.0</v>
      </c>
      <c r="AJ3" s="14">
        <v>7.0</v>
      </c>
      <c r="AK3" s="14">
        <v>8.0</v>
      </c>
      <c r="AL3" s="14">
        <v>9.0</v>
      </c>
      <c r="AM3" s="14">
        <v>10.0</v>
      </c>
      <c r="AN3" s="14">
        <v>11.0</v>
      </c>
      <c r="AO3" s="14">
        <v>12.0</v>
      </c>
      <c r="AP3" s="16"/>
      <c r="AQ3" s="17"/>
    </row>
    <row r="4" ht="15.75" customHeight="1">
      <c r="D4" s="18">
        <v>1.0</v>
      </c>
      <c r="E4" s="18">
        <v>2.0</v>
      </c>
      <c r="F4" s="18">
        <v>3.0</v>
      </c>
      <c r="G4" s="18">
        <v>4.0</v>
      </c>
      <c r="H4" s="18">
        <v>5.0</v>
      </c>
      <c r="I4" s="18">
        <v>6.0</v>
      </c>
      <c r="J4" s="18">
        <v>7.0</v>
      </c>
      <c r="K4" s="18">
        <v>8.0</v>
      </c>
      <c r="L4" s="18">
        <v>9.0</v>
      </c>
      <c r="M4" s="18">
        <v>10.0</v>
      </c>
      <c r="N4" s="18">
        <v>11.0</v>
      </c>
      <c r="O4" s="19">
        <v>12.0</v>
      </c>
      <c r="P4" s="20" t="s">
        <v>5</v>
      </c>
      <c r="Q4" s="21">
        <v>13.0</v>
      </c>
      <c r="R4" s="18">
        <v>14.0</v>
      </c>
      <c r="S4" s="18">
        <v>15.0</v>
      </c>
      <c r="T4" s="18">
        <v>16.0</v>
      </c>
      <c r="U4" s="18">
        <v>17.0</v>
      </c>
      <c r="V4" s="18">
        <v>18.0</v>
      </c>
      <c r="W4" s="18">
        <v>19.0</v>
      </c>
      <c r="X4" s="18">
        <v>20.0</v>
      </c>
      <c r="Y4" s="18">
        <v>21.0</v>
      </c>
      <c r="Z4" s="18">
        <v>22.0</v>
      </c>
      <c r="AA4" s="18">
        <v>23.0</v>
      </c>
      <c r="AB4" s="19">
        <v>24.0</v>
      </c>
      <c r="AC4" s="22" t="s">
        <v>5</v>
      </c>
      <c r="AD4" s="23">
        <v>25.0</v>
      </c>
      <c r="AE4" s="24">
        <v>26.0</v>
      </c>
      <c r="AF4" s="24">
        <v>27.0</v>
      </c>
      <c r="AG4" s="24">
        <v>28.0</v>
      </c>
      <c r="AH4" s="24">
        <v>29.0</v>
      </c>
      <c r="AI4" s="24">
        <v>30.0</v>
      </c>
      <c r="AJ4" s="24">
        <v>31.0</v>
      </c>
      <c r="AK4" s="24">
        <v>32.0</v>
      </c>
      <c r="AL4" s="24">
        <v>33.0</v>
      </c>
      <c r="AM4" s="24">
        <v>34.0</v>
      </c>
      <c r="AN4" s="24">
        <v>35.0</v>
      </c>
      <c r="AO4" s="25">
        <v>36.0</v>
      </c>
      <c r="AP4" s="22" t="s">
        <v>5</v>
      </c>
      <c r="AQ4" s="17"/>
    </row>
    <row r="5" ht="15.75" customHeight="1">
      <c r="B5" s="26" t="s">
        <v>6</v>
      </c>
      <c r="C5" s="27" t="s">
        <v>7</v>
      </c>
      <c r="D5" s="28">
        <v>0.0</v>
      </c>
      <c r="E5" s="28">
        <v>0.0</v>
      </c>
      <c r="F5" s="29">
        <v>1.0</v>
      </c>
      <c r="G5" s="30">
        <v>3.0</v>
      </c>
      <c r="H5" s="30">
        <v>3.0</v>
      </c>
      <c r="I5" s="30">
        <v>3.0</v>
      </c>
      <c r="J5" s="30">
        <v>3.0</v>
      </c>
      <c r="K5" s="30">
        <v>3.0</v>
      </c>
      <c r="L5" s="30">
        <v>3.0</v>
      </c>
      <c r="M5" s="30">
        <v>3.0</v>
      </c>
      <c r="N5" s="30">
        <v>3.0</v>
      </c>
      <c r="O5" s="30">
        <v>3.0</v>
      </c>
      <c r="P5" s="31">
        <f t="shared" ref="P5:P6" si="1">SUM(D5:O5)</f>
        <v>28</v>
      </c>
      <c r="Q5" s="30">
        <v>3.0</v>
      </c>
      <c r="R5" s="30">
        <v>3.0</v>
      </c>
      <c r="S5" s="30">
        <v>3.0</v>
      </c>
      <c r="T5" s="30">
        <v>3.0</v>
      </c>
      <c r="U5" s="30">
        <v>3.0</v>
      </c>
      <c r="V5" s="30">
        <v>3.0</v>
      </c>
      <c r="W5" s="30">
        <v>3.0</v>
      </c>
      <c r="X5" s="30">
        <v>3.0</v>
      </c>
      <c r="Y5" s="30">
        <v>3.0</v>
      </c>
      <c r="Z5" s="30">
        <v>3.0</v>
      </c>
      <c r="AA5" s="30">
        <v>3.0</v>
      </c>
      <c r="AB5" s="30">
        <v>3.0</v>
      </c>
      <c r="AC5" s="32">
        <f t="shared" ref="AC5:AC6" si="2">SUM(Q5:AB5)</f>
        <v>36</v>
      </c>
      <c r="AD5" s="30">
        <v>3.0</v>
      </c>
      <c r="AE5" s="30">
        <v>3.0</v>
      </c>
      <c r="AF5" s="30">
        <v>3.0</v>
      </c>
      <c r="AG5" s="30">
        <v>3.0</v>
      </c>
      <c r="AH5" s="30">
        <v>3.0</v>
      </c>
      <c r="AI5" s="30">
        <v>3.0</v>
      </c>
      <c r="AJ5" s="30">
        <v>3.0</v>
      </c>
      <c r="AK5" s="30">
        <v>3.0</v>
      </c>
      <c r="AL5" s="30">
        <v>3.0</v>
      </c>
      <c r="AM5" s="30">
        <v>3.0</v>
      </c>
      <c r="AN5" s="30">
        <v>3.0</v>
      </c>
      <c r="AO5" s="30">
        <v>3.0</v>
      </c>
      <c r="AP5" s="32">
        <f t="shared" ref="AP5:AP6" si="3">SUM(AD5:AO5)</f>
        <v>36</v>
      </c>
      <c r="AQ5" s="33" t="s">
        <v>1</v>
      </c>
    </row>
    <row r="6" ht="15.75" customHeight="1">
      <c r="B6" s="34"/>
      <c r="C6" s="35" t="s">
        <v>8</v>
      </c>
      <c r="D6" s="28">
        <v>0.0</v>
      </c>
      <c r="E6" s="28">
        <v>0.0</v>
      </c>
      <c r="F6" s="28">
        <v>0.0</v>
      </c>
      <c r="G6" s="28">
        <v>0.0</v>
      </c>
      <c r="H6" s="28">
        <v>0.0</v>
      </c>
      <c r="I6" s="30">
        <v>0.0</v>
      </c>
      <c r="J6" s="30">
        <v>1.0</v>
      </c>
      <c r="K6" s="30">
        <v>1.0</v>
      </c>
      <c r="L6" s="30">
        <v>1.0</v>
      </c>
      <c r="M6" s="30">
        <v>1.0</v>
      </c>
      <c r="N6" s="30">
        <v>1.0</v>
      </c>
      <c r="O6" s="30">
        <v>1.0</v>
      </c>
      <c r="P6" s="36">
        <f t="shared" si="1"/>
        <v>6</v>
      </c>
      <c r="Q6" s="30">
        <v>1.0</v>
      </c>
      <c r="R6" s="30">
        <v>1.0</v>
      </c>
      <c r="S6" s="30">
        <v>1.0</v>
      </c>
      <c r="T6" s="30">
        <v>1.0</v>
      </c>
      <c r="U6" s="30">
        <v>1.0</v>
      </c>
      <c r="V6" s="30">
        <v>1.0</v>
      </c>
      <c r="W6" s="30">
        <v>1.0</v>
      </c>
      <c r="X6" s="30">
        <v>1.0</v>
      </c>
      <c r="Y6" s="30">
        <v>1.0</v>
      </c>
      <c r="Z6" s="30">
        <v>1.0</v>
      </c>
      <c r="AA6" s="30">
        <v>1.0</v>
      </c>
      <c r="AB6" s="30">
        <v>1.0</v>
      </c>
      <c r="AC6" s="32">
        <f t="shared" si="2"/>
        <v>12</v>
      </c>
      <c r="AD6" s="30">
        <v>1.0</v>
      </c>
      <c r="AE6" s="30">
        <v>1.0</v>
      </c>
      <c r="AF6" s="30">
        <v>1.0</v>
      </c>
      <c r="AG6" s="30">
        <v>1.0</v>
      </c>
      <c r="AH6" s="30">
        <v>1.0</v>
      </c>
      <c r="AI6" s="30">
        <v>1.0</v>
      </c>
      <c r="AJ6" s="30">
        <v>1.0</v>
      </c>
      <c r="AK6" s="30">
        <v>1.0</v>
      </c>
      <c r="AL6" s="30">
        <v>1.0</v>
      </c>
      <c r="AM6" s="30">
        <v>1.0</v>
      </c>
      <c r="AN6" s="30">
        <v>1.0</v>
      </c>
      <c r="AO6" s="30">
        <v>1.0</v>
      </c>
      <c r="AP6" s="32">
        <f t="shared" si="3"/>
        <v>12</v>
      </c>
      <c r="AQ6" s="37">
        <f>(AP6+AC6+P6)/(P5+AC5+AP5)</f>
        <v>0.3</v>
      </c>
    </row>
    <row r="7" ht="15.75" customHeight="1">
      <c r="B7" s="34"/>
      <c r="C7" s="27" t="s">
        <v>9</v>
      </c>
      <c r="D7" s="28">
        <v>0.0</v>
      </c>
      <c r="E7" s="28">
        <v>0.0</v>
      </c>
      <c r="F7" s="28">
        <f>F5-F6</f>
        <v>1</v>
      </c>
      <c r="G7" s="28">
        <f t="shared" ref="G7:I7" si="4">F7+G5-G6</f>
        <v>4</v>
      </c>
      <c r="H7" s="28">
        <f t="shared" si="4"/>
        <v>7</v>
      </c>
      <c r="I7" s="28">
        <f t="shared" si="4"/>
        <v>10</v>
      </c>
      <c r="J7" s="28">
        <f t="shared" ref="J7:O7" si="5">I7+J5-J6-J10</f>
        <v>12</v>
      </c>
      <c r="K7" s="28">
        <f t="shared" si="5"/>
        <v>14</v>
      </c>
      <c r="L7" s="28">
        <f t="shared" si="5"/>
        <v>16</v>
      </c>
      <c r="M7" s="28">
        <f t="shared" si="5"/>
        <v>18</v>
      </c>
      <c r="N7" s="28">
        <f t="shared" si="5"/>
        <v>19</v>
      </c>
      <c r="O7" s="28">
        <f t="shared" si="5"/>
        <v>20</v>
      </c>
      <c r="P7" s="36">
        <f t="shared" ref="P7:P8" si="9">O7</f>
        <v>20</v>
      </c>
      <c r="Q7" s="38">
        <f>O7+Q5-Q6-Q10</f>
        <v>20</v>
      </c>
      <c r="R7" s="38">
        <f t="shared" ref="R7:AB7" si="6">Q7+R5-R6-R10</f>
        <v>20</v>
      </c>
      <c r="S7" s="38">
        <f t="shared" si="6"/>
        <v>20</v>
      </c>
      <c r="T7" s="38">
        <f t="shared" si="6"/>
        <v>20</v>
      </c>
      <c r="U7" s="38">
        <f t="shared" si="6"/>
        <v>20</v>
      </c>
      <c r="V7" s="38">
        <f t="shared" si="6"/>
        <v>20</v>
      </c>
      <c r="W7" s="38">
        <f t="shared" si="6"/>
        <v>20</v>
      </c>
      <c r="X7" s="38">
        <f t="shared" si="6"/>
        <v>20</v>
      </c>
      <c r="Y7" s="38">
        <f t="shared" si="6"/>
        <v>20</v>
      </c>
      <c r="Z7" s="38">
        <f t="shared" si="6"/>
        <v>20</v>
      </c>
      <c r="AA7" s="38">
        <f t="shared" si="6"/>
        <v>20</v>
      </c>
      <c r="AB7" s="38">
        <f t="shared" si="6"/>
        <v>20</v>
      </c>
      <c r="AC7" s="32">
        <f t="shared" ref="AC7:AC8" si="11">AB7</f>
        <v>20</v>
      </c>
      <c r="AD7" s="38">
        <f>AB7+AD5-AD6-AD10</f>
        <v>20</v>
      </c>
      <c r="AE7" s="38">
        <f t="shared" ref="AE7:AO7" si="7">AD7+AE5-AE6-AE10</f>
        <v>20</v>
      </c>
      <c r="AF7" s="38">
        <f t="shared" si="7"/>
        <v>20</v>
      </c>
      <c r="AG7" s="38">
        <f t="shared" si="7"/>
        <v>20</v>
      </c>
      <c r="AH7" s="38">
        <f t="shared" si="7"/>
        <v>20</v>
      </c>
      <c r="AI7" s="38">
        <f t="shared" si="7"/>
        <v>20</v>
      </c>
      <c r="AJ7" s="38">
        <f t="shared" si="7"/>
        <v>20</v>
      </c>
      <c r="AK7" s="38">
        <f t="shared" si="7"/>
        <v>20</v>
      </c>
      <c r="AL7" s="38">
        <f t="shared" si="7"/>
        <v>20</v>
      </c>
      <c r="AM7" s="38">
        <f t="shared" si="7"/>
        <v>20</v>
      </c>
      <c r="AN7" s="38">
        <f t="shared" si="7"/>
        <v>20</v>
      </c>
      <c r="AO7" s="38">
        <f t="shared" si="7"/>
        <v>20</v>
      </c>
      <c r="AP7" s="32">
        <f t="shared" ref="AP7:AP8" si="13">AO7</f>
        <v>20</v>
      </c>
      <c r="AQ7" s="39"/>
    </row>
    <row r="8" ht="15.75" customHeight="1">
      <c r="B8" s="34"/>
      <c r="C8" s="27" t="s">
        <v>10</v>
      </c>
      <c r="D8" s="29">
        <v>320000.0</v>
      </c>
      <c r="E8" s="29">
        <f t="shared" ref="E8:O8" si="8">$D$8</f>
        <v>320000</v>
      </c>
      <c r="F8" s="29">
        <f t="shared" si="8"/>
        <v>320000</v>
      </c>
      <c r="G8" s="29">
        <f t="shared" si="8"/>
        <v>320000</v>
      </c>
      <c r="H8" s="29">
        <f t="shared" si="8"/>
        <v>320000</v>
      </c>
      <c r="I8" s="29">
        <f t="shared" si="8"/>
        <v>320000</v>
      </c>
      <c r="J8" s="29">
        <f t="shared" si="8"/>
        <v>320000</v>
      </c>
      <c r="K8" s="29">
        <f t="shared" si="8"/>
        <v>320000</v>
      </c>
      <c r="L8" s="29">
        <f t="shared" si="8"/>
        <v>320000</v>
      </c>
      <c r="M8" s="29">
        <f t="shared" si="8"/>
        <v>320000</v>
      </c>
      <c r="N8" s="29">
        <f t="shared" si="8"/>
        <v>320000</v>
      </c>
      <c r="O8" s="29">
        <f t="shared" si="8"/>
        <v>320000</v>
      </c>
      <c r="P8" s="36">
        <f t="shared" si="9"/>
        <v>320000</v>
      </c>
      <c r="Q8" s="29">
        <f t="shared" ref="Q8:AB8" si="10">$D$8</f>
        <v>320000</v>
      </c>
      <c r="R8" s="29">
        <f t="shared" si="10"/>
        <v>320000</v>
      </c>
      <c r="S8" s="29">
        <f t="shared" si="10"/>
        <v>320000</v>
      </c>
      <c r="T8" s="29">
        <f t="shared" si="10"/>
        <v>320000</v>
      </c>
      <c r="U8" s="29">
        <f t="shared" si="10"/>
        <v>320000</v>
      </c>
      <c r="V8" s="29">
        <f t="shared" si="10"/>
        <v>320000</v>
      </c>
      <c r="W8" s="29">
        <f t="shared" si="10"/>
        <v>320000</v>
      </c>
      <c r="X8" s="29">
        <f t="shared" si="10"/>
        <v>320000</v>
      </c>
      <c r="Y8" s="29">
        <f t="shared" si="10"/>
        <v>320000</v>
      </c>
      <c r="Z8" s="29">
        <f t="shared" si="10"/>
        <v>320000</v>
      </c>
      <c r="AA8" s="29">
        <f t="shared" si="10"/>
        <v>320000</v>
      </c>
      <c r="AB8" s="29">
        <f t="shared" si="10"/>
        <v>320000</v>
      </c>
      <c r="AC8" s="32">
        <f t="shared" si="11"/>
        <v>320000</v>
      </c>
      <c r="AD8" s="29">
        <f t="shared" ref="AD8:AO8" si="12">$D$8</f>
        <v>320000</v>
      </c>
      <c r="AE8" s="29">
        <f t="shared" si="12"/>
        <v>320000</v>
      </c>
      <c r="AF8" s="29">
        <f t="shared" si="12"/>
        <v>320000</v>
      </c>
      <c r="AG8" s="29">
        <f t="shared" si="12"/>
        <v>320000</v>
      </c>
      <c r="AH8" s="29">
        <f t="shared" si="12"/>
        <v>320000</v>
      </c>
      <c r="AI8" s="29">
        <f t="shared" si="12"/>
        <v>320000</v>
      </c>
      <c r="AJ8" s="29">
        <f t="shared" si="12"/>
        <v>320000</v>
      </c>
      <c r="AK8" s="29">
        <f t="shared" si="12"/>
        <v>320000</v>
      </c>
      <c r="AL8" s="29">
        <f t="shared" si="12"/>
        <v>320000</v>
      </c>
      <c r="AM8" s="29">
        <f t="shared" si="12"/>
        <v>320000</v>
      </c>
      <c r="AN8" s="29">
        <f t="shared" si="12"/>
        <v>320000</v>
      </c>
      <c r="AO8" s="29">
        <f t="shared" si="12"/>
        <v>320000</v>
      </c>
      <c r="AP8" s="32">
        <f t="shared" si="13"/>
        <v>320000</v>
      </c>
      <c r="AQ8" s="39"/>
    </row>
    <row r="9" ht="15.75" customHeight="1">
      <c r="B9" s="34"/>
      <c r="C9" s="27" t="s">
        <v>11</v>
      </c>
      <c r="D9" s="28">
        <f t="shared" ref="D9:O9" si="14">D7*D8</f>
        <v>0</v>
      </c>
      <c r="E9" s="28">
        <f t="shared" si="14"/>
        <v>0</v>
      </c>
      <c r="F9" s="28">
        <f t="shared" si="14"/>
        <v>320000</v>
      </c>
      <c r="G9" s="28">
        <f t="shared" si="14"/>
        <v>1280000</v>
      </c>
      <c r="H9" s="28">
        <f t="shared" si="14"/>
        <v>2240000</v>
      </c>
      <c r="I9" s="28">
        <f t="shared" si="14"/>
        <v>3200000</v>
      </c>
      <c r="J9" s="28">
        <f t="shared" si="14"/>
        <v>3840000</v>
      </c>
      <c r="K9" s="28">
        <f t="shared" si="14"/>
        <v>4480000</v>
      </c>
      <c r="L9" s="28">
        <f t="shared" si="14"/>
        <v>5120000</v>
      </c>
      <c r="M9" s="28">
        <f t="shared" si="14"/>
        <v>5760000</v>
      </c>
      <c r="N9" s="28">
        <f t="shared" si="14"/>
        <v>6080000</v>
      </c>
      <c r="O9" s="28">
        <f t="shared" si="14"/>
        <v>6400000</v>
      </c>
      <c r="P9" s="36">
        <f>SUM(D9:O9)</f>
        <v>38720000</v>
      </c>
      <c r="Q9" s="28">
        <f t="shared" ref="Q9:AB9" si="15">Q7*Q8</f>
        <v>6400000</v>
      </c>
      <c r="R9" s="28">
        <f t="shared" si="15"/>
        <v>6400000</v>
      </c>
      <c r="S9" s="28">
        <f t="shared" si="15"/>
        <v>6400000</v>
      </c>
      <c r="T9" s="28">
        <f t="shared" si="15"/>
        <v>6400000</v>
      </c>
      <c r="U9" s="28">
        <f t="shared" si="15"/>
        <v>6400000</v>
      </c>
      <c r="V9" s="28">
        <f t="shared" si="15"/>
        <v>6400000</v>
      </c>
      <c r="W9" s="28">
        <f t="shared" si="15"/>
        <v>6400000</v>
      </c>
      <c r="X9" s="28">
        <f t="shared" si="15"/>
        <v>6400000</v>
      </c>
      <c r="Y9" s="28">
        <f t="shared" si="15"/>
        <v>6400000</v>
      </c>
      <c r="Z9" s="28">
        <f t="shared" si="15"/>
        <v>6400000</v>
      </c>
      <c r="AA9" s="28">
        <f t="shared" si="15"/>
        <v>6400000</v>
      </c>
      <c r="AB9" s="40">
        <f t="shared" si="15"/>
        <v>6400000</v>
      </c>
      <c r="AC9" s="32">
        <f t="shared" ref="AC9:AC10" si="17">SUM(Q9:AB9)</f>
        <v>76800000</v>
      </c>
      <c r="AD9" s="28">
        <f t="shared" ref="AD9:AO9" si="16">AD7*AD8</f>
        <v>6400000</v>
      </c>
      <c r="AE9" s="28">
        <f t="shared" si="16"/>
        <v>6400000</v>
      </c>
      <c r="AF9" s="28">
        <f t="shared" si="16"/>
        <v>6400000</v>
      </c>
      <c r="AG9" s="28">
        <f t="shared" si="16"/>
        <v>6400000</v>
      </c>
      <c r="AH9" s="28">
        <f t="shared" si="16"/>
        <v>6400000</v>
      </c>
      <c r="AI9" s="28">
        <f t="shared" si="16"/>
        <v>6400000</v>
      </c>
      <c r="AJ9" s="28">
        <f t="shared" si="16"/>
        <v>6400000</v>
      </c>
      <c r="AK9" s="28">
        <f t="shared" si="16"/>
        <v>6400000</v>
      </c>
      <c r="AL9" s="28">
        <f t="shared" si="16"/>
        <v>6400000</v>
      </c>
      <c r="AM9" s="28">
        <f t="shared" si="16"/>
        <v>6400000</v>
      </c>
      <c r="AN9" s="28">
        <f t="shared" si="16"/>
        <v>6400000</v>
      </c>
      <c r="AO9" s="40">
        <f t="shared" si="16"/>
        <v>6400000</v>
      </c>
      <c r="AP9" s="32">
        <f t="shared" ref="AP9:AP10" si="18">SUM(AD9:AO9)</f>
        <v>76800000</v>
      </c>
      <c r="AQ9" s="39"/>
    </row>
    <row r="10" ht="15.75" customHeight="1">
      <c r="B10" s="34"/>
      <c r="C10" s="35" t="s">
        <v>12</v>
      </c>
      <c r="D10" s="28">
        <v>0.0</v>
      </c>
      <c r="E10" s="28">
        <v>0.0</v>
      </c>
      <c r="F10" s="28">
        <v>0.0</v>
      </c>
      <c r="G10" s="28">
        <v>0.0</v>
      </c>
      <c r="H10" s="28">
        <v>0.0</v>
      </c>
      <c r="I10" s="28">
        <v>0.0</v>
      </c>
      <c r="J10" s="28">
        <v>0.0</v>
      </c>
      <c r="K10" s="28">
        <v>0.0</v>
      </c>
      <c r="L10" s="30">
        <v>0.0</v>
      </c>
      <c r="M10" s="30">
        <v>0.0</v>
      </c>
      <c r="N10" s="30">
        <v>1.0</v>
      </c>
      <c r="O10" s="30">
        <v>1.0</v>
      </c>
      <c r="P10" s="36">
        <f t="shared" ref="P10:P12" si="20">O10</f>
        <v>1</v>
      </c>
      <c r="Q10" s="41">
        <v>2.0</v>
      </c>
      <c r="R10" s="41">
        <v>2.0</v>
      </c>
      <c r="S10" s="41">
        <v>2.0</v>
      </c>
      <c r="T10" s="41">
        <v>2.0</v>
      </c>
      <c r="U10" s="41">
        <v>2.0</v>
      </c>
      <c r="V10" s="41">
        <v>2.0</v>
      </c>
      <c r="W10" s="41">
        <v>2.0</v>
      </c>
      <c r="X10" s="41">
        <v>2.0</v>
      </c>
      <c r="Y10" s="41">
        <v>2.0</v>
      </c>
      <c r="Z10" s="41">
        <v>2.0</v>
      </c>
      <c r="AA10" s="41">
        <v>2.0</v>
      </c>
      <c r="AB10" s="41">
        <v>2.0</v>
      </c>
      <c r="AC10" s="32">
        <f t="shared" si="17"/>
        <v>24</v>
      </c>
      <c r="AD10" s="41">
        <v>2.0</v>
      </c>
      <c r="AE10" s="41">
        <v>2.0</v>
      </c>
      <c r="AF10" s="41">
        <v>2.0</v>
      </c>
      <c r="AG10" s="41">
        <v>2.0</v>
      </c>
      <c r="AH10" s="41">
        <v>2.0</v>
      </c>
      <c r="AI10" s="41">
        <v>2.0</v>
      </c>
      <c r="AJ10" s="41">
        <v>2.0</v>
      </c>
      <c r="AK10" s="41">
        <v>2.0</v>
      </c>
      <c r="AL10" s="41">
        <v>2.0</v>
      </c>
      <c r="AM10" s="41">
        <v>2.0</v>
      </c>
      <c r="AN10" s="41">
        <v>2.0</v>
      </c>
      <c r="AO10" s="41">
        <v>2.0</v>
      </c>
      <c r="AP10" s="32">
        <f t="shared" si="18"/>
        <v>24</v>
      </c>
      <c r="AQ10" s="39"/>
    </row>
    <row r="11" ht="15.75" customHeight="1">
      <c r="B11" s="34"/>
      <c r="C11" s="35" t="s">
        <v>13</v>
      </c>
      <c r="D11" s="28">
        <v>0.0</v>
      </c>
      <c r="E11" s="28">
        <v>0.0</v>
      </c>
      <c r="F11" s="28">
        <v>0.0</v>
      </c>
      <c r="G11" s="28">
        <v>0.0</v>
      </c>
      <c r="H11" s="28">
        <v>0.0</v>
      </c>
      <c r="I11" s="28">
        <v>0.0</v>
      </c>
      <c r="J11" s="28">
        <v>0.0</v>
      </c>
      <c r="K11" s="28">
        <v>0.0</v>
      </c>
      <c r="L11" s="28">
        <v>0.0</v>
      </c>
      <c r="M11" s="28">
        <v>0.0</v>
      </c>
      <c r="N11" s="30">
        <f t="shared" ref="N11:O11" si="19">M11+N10</f>
        <v>1</v>
      </c>
      <c r="O11" s="30">
        <f t="shared" si="19"/>
        <v>2</v>
      </c>
      <c r="P11" s="36">
        <f t="shared" si="20"/>
        <v>2</v>
      </c>
      <c r="Q11" s="38">
        <f>O11+Q10</f>
        <v>4</v>
      </c>
      <c r="R11" s="38">
        <f t="shared" ref="R11:AB11" si="21">Q11+R10</f>
        <v>6</v>
      </c>
      <c r="S11" s="38">
        <f t="shared" si="21"/>
        <v>8</v>
      </c>
      <c r="T11" s="38">
        <f t="shared" si="21"/>
        <v>10</v>
      </c>
      <c r="U11" s="38">
        <f t="shared" si="21"/>
        <v>12</v>
      </c>
      <c r="V11" s="38">
        <f t="shared" si="21"/>
        <v>14</v>
      </c>
      <c r="W11" s="38">
        <f t="shared" si="21"/>
        <v>16</v>
      </c>
      <c r="X11" s="38">
        <f t="shared" si="21"/>
        <v>18</v>
      </c>
      <c r="Y11" s="38">
        <f t="shared" si="21"/>
        <v>20</v>
      </c>
      <c r="Z11" s="38">
        <f t="shared" si="21"/>
        <v>22</v>
      </c>
      <c r="AA11" s="38">
        <f t="shared" si="21"/>
        <v>24</v>
      </c>
      <c r="AB11" s="42">
        <f t="shared" si="21"/>
        <v>26</v>
      </c>
      <c r="AC11" s="32">
        <f t="shared" ref="AC11:AC12" si="25">AB11</f>
        <v>26</v>
      </c>
      <c r="AD11" s="38">
        <f>AB11+AD10</f>
        <v>28</v>
      </c>
      <c r="AE11" s="38">
        <f t="shared" ref="AE11:AO11" si="22">AD11+AE10</f>
        <v>30</v>
      </c>
      <c r="AF11" s="38">
        <f t="shared" si="22"/>
        <v>32</v>
      </c>
      <c r="AG11" s="38">
        <f t="shared" si="22"/>
        <v>34</v>
      </c>
      <c r="AH11" s="38">
        <f t="shared" si="22"/>
        <v>36</v>
      </c>
      <c r="AI11" s="38">
        <f t="shared" si="22"/>
        <v>38</v>
      </c>
      <c r="AJ11" s="38">
        <f t="shared" si="22"/>
        <v>40</v>
      </c>
      <c r="AK11" s="38">
        <f t="shared" si="22"/>
        <v>42</v>
      </c>
      <c r="AL11" s="38">
        <f t="shared" si="22"/>
        <v>44</v>
      </c>
      <c r="AM11" s="38">
        <f t="shared" si="22"/>
        <v>46</v>
      </c>
      <c r="AN11" s="38">
        <f t="shared" si="22"/>
        <v>48</v>
      </c>
      <c r="AO11" s="42">
        <f t="shared" si="22"/>
        <v>50</v>
      </c>
      <c r="AP11" s="32">
        <f>AO11</f>
        <v>50</v>
      </c>
      <c r="AQ11" s="39"/>
    </row>
    <row r="12" ht="15.75" customHeight="1">
      <c r="B12" s="34"/>
      <c r="C12" s="35" t="s">
        <v>14</v>
      </c>
      <c r="D12" s="30">
        <v>400000.0</v>
      </c>
      <c r="E12" s="30">
        <f t="shared" ref="E12:O12" si="23">$D$12</f>
        <v>400000</v>
      </c>
      <c r="F12" s="30">
        <f t="shared" si="23"/>
        <v>400000</v>
      </c>
      <c r="G12" s="30">
        <f t="shared" si="23"/>
        <v>400000</v>
      </c>
      <c r="H12" s="30">
        <f t="shared" si="23"/>
        <v>400000</v>
      </c>
      <c r="I12" s="30">
        <f t="shared" si="23"/>
        <v>400000</v>
      </c>
      <c r="J12" s="30">
        <f t="shared" si="23"/>
        <v>400000</v>
      </c>
      <c r="K12" s="30">
        <f t="shared" si="23"/>
        <v>400000</v>
      </c>
      <c r="L12" s="30">
        <f t="shared" si="23"/>
        <v>400000</v>
      </c>
      <c r="M12" s="30">
        <f t="shared" si="23"/>
        <v>400000</v>
      </c>
      <c r="N12" s="30">
        <f t="shared" si="23"/>
        <v>400000</v>
      </c>
      <c r="O12" s="30">
        <f t="shared" si="23"/>
        <v>400000</v>
      </c>
      <c r="P12" s="36">
        <f t="shared" si="20"/>
        <v>400000</v>
      </c>
      <c r="Q12" s="30">
        <f t="shared" ref="Q12:AB12" si="24">$D$12</f>
        <v>400000</v>
      </c>
      <c r="R12" s="30">
        <f t="shared" si="24"/>
        <v>400000</v>
      </c>
      <c r="S12" s="30">
        <f t="shared" si="24"/>
        <v>400000</v>
      </c>
      <c r="T12" s="30">
        <f t="shared" si="24"/>
        <v>400000</v>
      </c>
      <c r="U12" s="30">
        <f t="shared" si="24"/>
        <v>400000</v>
      </c>
      <c r="V12" s="30">
        <f t="shared" si="24"/>
        <v>400000</v>
      </c>
      <c r="W12" s="30">
        <f t="shared" si="24"/>
        <v>400000</v>
      </c>
      <c r="X12" s="30">
        <f t="shared" si="24"/>
        <v>400000</v>
      </c>
      <c r="Y12" s="30">
        <f t="shared" si="24"/>
        <v>400000</v>
      </c>
      <c r="Z12" s="30">
        <f t="shared" si="24"/>
        <v>400000</v>
      </c>
      <c r="AA12" s="30">
        <f t="shared" si="24"/>
        <v>400000</v>
      </c>
      <c r="AB12" s="30">
        <f t="shared" si="24"/>
        <v>400000</v>
      </c>
      <c r="AC12" s="32">
        <f t="shared" si="25"/>
        <v>400000</v>
      </c>
      <c r="AD12" s="30">
        <v>450000.0</v>
      </c>
      <c r="AE12" s="30">
        <f t="shared" ref="AE12:AP12" si="26">AD12</f>
        <v>450000</v>
      </c>
      <c r="AF12" s="30">
        <f t="shared" si="26"/>
        <v>450000</v>
      </c>
      <c r="AG12" s="30">
        <f t="shared" si="26"/>
        <v>450000</v>
      </c>
      <c r="AH12" s="30">
        <f t="shared" si="26"/>
        <v>450000</v>
      </c>
      <c r="AI12" s="30">
        <f t="shared" si="26"/>
        <v>450000</v>
      </c>
      <c r="AJ12" s="30">
        <f t="shared" si="26"/>
        <v>450000</v>
      </c>
      <c r="AK12" s="30">
        <f t="shared" si="26"/>
        <v>450000</v>
      </c>
      <c r="AL12" s="30">
        <f t="shared" si="26"/>
        <v>450000</v>
      </c>
      <c r="AM12" s="30">
        <f t="shared" si="26"/>
        <v>450000</v>
      </c>
      <c r="AN12" s="30">
        <f t="shared" si="26"/>
        <v>450000</v>
      </c>
      <c r="AO12" s="30">
        <f t="shared" si="26"/>
        <v>450000</v>
      </c>
      <c r="AP12" s="32">
        <f t="shared" si="26"/>
        <v>450000</v>
      </c>
      <c r="AQ12" s="39"/>
    </row>
    <row r="13" ht="15.75" customHeight="1">
      <c r="A13" s="43"/>
      <c r="B13" s="34"/>
      <c r="C13" s="35" t="s">
        <v>15</v>
      </c>
      <c r="D13" s="28">
        <f t="shared" ref="D13:O13" si="27">D11*D12</f>
        <v>0</v>
      </c>
      <c r="E13" s="28">
        <f t="shared" si="27"/>
        <v>0</v>
      </c>
      <c r="F13" s="28">
        <f t="shared" si="27"/>
        <v>0</v>
      </c>
      <c r="G13" s="28">
        <f t="shared" si="27"/>
        <v>0</v>
      </c>
      <c r="H13" s="28">
        <f t="shared" si="27"/>
        <v>0</v>
      </c>
      <c r="I13" s="28">
        <f t="shared" si="27"/>
        <v>0</v>
      </c>
      <c r="J13" s="28">
        <f t="shared" si="27"/>
        <v>0</v>
      </c>
      <c r="K13" s="28">
        <f t="shared" si="27"/>
        <v>0</v>
      </c>
      <c r="L13" s="28">
        <f t="shared" si="27"/>
        <v>0</v>
      </c>
      <c r="M13" s="28">
        <f t="shared" si="27"/>
        <v>0</v>
      </c>
      <c r="N13" s="28">
        <f t="shared" si="27"/>
        <v>400000</v>
      </c>
      <c r="O13" s="28">
        <f t="shared" si="27"/>
        <v>800000</v>
      </c>
      <c r="P13" s="36">
        <f t="shared" ref="P13:P14" si="31">SUM(D13:O13)</f>
        <v>1200000</v>
      </c>
      <c r="Q13" s="28">
        <f t="shared" ref="Q13:AB13" si="28">Q11*Q12</f>
        <v>1600000</v>
      </c>
      <c r="R13" s="28">
        <f t="shared" si="28"/>
        <v>2400000</v>
      </c>
      <c r="S13" s="28">
        <f t="shared" si="28"/>
        <v>3200000</v>
      </c>
      <c r="T13" s="28">
        <f t="shared" si="28"/>
        <v>4000000</v>
      </c>
      <c r="U13" s="28">
        <f t="shared" si="28"/>
        <v>4800000</v>
      </c>
      <c r="V13" s="28">
        <f t="shared" si="28"/>
        <v>5600000</v>
      </c>
      <c r="W13" s="28">
        <f t="shared" si="28"/>
        <v>6400000</v>
      </c>
      <c r="X13" s="28">
        <f t="shared" si="28"/>
        <v>7200000</v>
      </c>
      <c r="Y13" s="28">
        <f t="shared" si="28"/>
        <v>8000000</v>
      </c>
      <c r="Z13" s="28">
        <f t="shared" si="28"/>
        <v>8800000</v>
      </c>
      <c r="AA13" s="28">
        <f t="shared" si="28"/>
        <v>9600000</v>
      </c>
      <c r="AB13" s="40">
        <f t="shared" si="28"/>
        <v>10400000</v>
      </c>
      <c r="AC13" s="32">
        <f t="shared" ref="AC13:AC14" si="33">SUM(Q13:AB13)</f>
        <v>72000000</v>
      </c>
      <c r="AD13" s="28">
        <f t="shared" ref="AD13:AO13" si="29">AD11*AD12</f>
        <v>12600000</v>
      </c>
      <c r="AE13" s="28">
        <f t="shared" si="29"/>
        <v>13500000</v>
      </c>
      <c r="AF13" s="28">
        <f t="shared" si="29"/>
        <v>14400000</v>
      </c>
      <c r="AG13" s="28">
        <f t="shared" si="29"/>
        <v>15300000</v>
      </c>
      <c r="AH13" s="28">
        <f t="shared" si="29"/>
        <v>16200000</v>
      </c>
      <c r="AI13" s="28">
        <f t="shared" si="29"/>
        <v>17100000</v>
      </c>
      <c r="AJ13" s="28">
        <f t="shared" si="29"/>
        <v>18000000</v>
      </c>
      <c r="AK13" s="28">
        <f t="shared" si="29"/>
        <v>18900000</v>
      </c>
      <c r="AL13" s="28">
        <f t="shared" si="29"/>
        <v>19800000</v>
      </c>
      <c r="AM13" s="28">
        <f t="shared" si="29"/>
        <v>20700000</v>
      </c>
      <c r="AN13" s="28">
        <f t="shared" si="29"/>
        <v>21600000</v>
      </c>
      <c r="AO13" s="40">
        <f t="shared" si="29"/>
        <v>22500000</v>
      </c>
      <c r="AP13" s="32">
        <f t="shared" ref="AP13:AP14" si="35">SUM(AD13:AO13)</f>
        <v>210600000</v>
      </c>
      <c r="AQ13" s="39"/>
    </row>
    <row r="14" ht="15.75" customHeight="1">
      <c r="B14" s="44"/>
      <c r="C14" s="45" t="s">
        <v>16</v>
      </c>
      <c r="D14" s="46">
        <f t="shared" ref="D14:O14" si="30">D9+D13</f>
        <v>0</v>
      </c>
      <c r="E14" s="46">
        <f t="shared" si="30"/>
        <v>0</v>
      </c>
      <c r="F14" s="46">
        <f t="shared" si="30"/>
        <v>320000</v>
      </c>
      <c r="G14" s="46">
        <f t="shared" si="30"/>
        <v>1280000</v>
      </c>
      <c r="H14" s="46">
        <f t="shared" si="30"/>
        <v>2240000</v>
      </c>
      <c r="I14" s="46">
        <f t="shared" si="30"/>
        <v>3200000</v>
      </c>
      <c r="J14" s="46">
        <f t="shared" si="30"/>
        <v>3840000</v>
      </c>
      <c r="K14" s="46">
        <f t="shared" si="30"/>
        <v>4480000</v>
      </c>
      <c r="L14" s="46">
        <f t="shared" si="30"/>
        <v>5120000</v>
      </c>
      <c r="M14" s="46">
        <f t="shared" si="30"/>
        <v>5760000</v>
      </c>
      <c r="N14" s="46">
        <f t="shared" si="30"/>
        <v>6480000</v>
      </c>
      <c r="O14" s="46">
        <f t="shared" si="30"/>
        <v>7200000</v>
      </c>
      <c r="P14" s="36">
        <f t="shared" si="31"/>
        <v>39920000</v>
      </c>
      <c r="Q14" s="46">
        <f t="shared" ref="Q14:AB14" si="32">Q9+Q13</f>
        <v>8000000</v>
      </c>
      <c r="R14" s="46">
        <f t="shared" si="32"/>
        <v>8800000</v>
      </c>
      <c r="S14" s="46">
        <f t="shared" si="32"/>
        <v>9600000</v>
      </c>
      <c r="T14" s="46">
        <f t="shared" si="32"/>
        <v>10400000</v>
      </c>
      <c r="U14" s="46">
        <f t="shared" si="32"/>
        <v>11200000</v>
      </c>
      <c r="V14" s="46">
        <f t="shared" si="32"/>
        <v>12000000</v>
      </c>
      <c r="W14" s="46">
        <f t="shared" si="32"/>
        <v>12800000</v>
      </c>
      <c r="X14" s="46">
        <f t="shared" si="32"/>
        <v>13600000</v>
      </c>
      <c r="Y14" s="46">
        <f t="shared" si="32"/>
        <v>14400000</v>
      </c>
      <c r="Z14" s="46">
        <f t="shared" si="32"/>
        <v>15200000</v>
      </c>
      <c r="AA14" s="46">
        <f t="shared" si="32"/>
        <v>16000000</v>
      </c>
      <c r="AB14" s="47">
        <f t="shared" si="32"/>
        <v>16800000</v>
      </c>
      <c r="AC14" s="32">
        <f t="shared" si="33"/>
        <v>148800000</v>
      </c>
      <c r="AD14" s="46">
        <f t="shared" ref="AD14:AO14" si="34">AD9+AD13</f>
        <v>19000000</v>
      </c>
      <c r="AE14" s="46">
        <f t="shared" si="34"/>
        <v>19900000</v>
      </c>
      <c r="AF14" s="46">
        <f t="shared" si="34"/>
        <v>20800000</v>
      </c>
      <c r="AG14" s="46">
        <f t="shared" si="34"/>
        <v>21700000</v>
      </c>
      <c r="AH14" s="46">
        <f t="shared" si="34"/>
        <v>22600000</v>
      </c>
      <c r="AI14" s="46">
        <f t="shared" si="34"/>
        <v>23500000</v>
      </c>
      <c r="AJ14" s="46">
        <f t="shared" si="34"/>
        <v>24400000</v>
      </c>
      <c r="AK14" s="46">
        <f t="shared" si="34"/>
        <v>25300000</v>
      </c>
      <c r="AL14" s="46">
        <f t="shared" si="34"/>
        <v>26200000</v>
      </c>
      <c r="AM14" s="46">
        <f t="shared" si="34"/>
        <v>27100000</v>
      </c>
      <c r="AN14" s="46">
        <f t="shared" si="34"/>
        <v>28000000</v>
      </c>
      <c r="AO14" s="47">
        <f t="shared" si="34"/>
        <v>28900000</v>
      </c>
      <c r="AP14" s="32">
        <f t="shared" si="35"/>
        <v>287400000</v>
      </c>
      <c r="AQ14" s="39"/>
    </row>
    <row r="15" ht="15.75" customHeight="1">
      <c r="B15" s="48" t="s">
        <v>17</v>
      </c>
      <c r="C15" s="27" t="s">
        <v>18</v>
      </c>
      <c r="D15" s="41">
        <v>220000.0</v>
      </c>
      <c r="E15" s="41">
        <f t="shared" ref="E15:O15" si="36">$D$15</f>
        <v>220000</v>
      </c>
      <c r="F15" s="41">
        <f t="shared" si="36"/>
        <v>220000</v>
      </c>
      <c r="G15" s="41">
        <f t="shared" si="36"/>
        <v>220000</v>
      </c>
      <c r="H15" s="41">
        <f t="shared" si="36"/>
        <v>220000</v>
      </c>
      <c r="I15" s="41">
        <f t="shared" si="36"/>
        <v>220000</v>
      </c>
      <c r="J15" s="41">
        <f t="shared" si="36"/>
        <v>220000</v>
      </c>
      <c r="K15" s="41">
        <f t="shared" si="36"/>
        <v>220000</v>
      </c>
      <c r="L15" s="41">
        <f t="shared" si="36"/>
        <v>220000</v>
      </c>
      <c r="M15" s="41">
        <f t="shared" si="36"/>
        <v>220000</v>
      </c>
      <c r="N15" s="41">
        <f t="shared" si="36"/>
        <v>220000</v>
      </c>
      <c r="O15" s="41">
        <f t="shared" si="36"/>
        <v>220000</v>
      </c>
      <c r="P15" s="36">
        <f>O15</f>
        <v>220000</v>
      </c>
      <c r="Q15" s="38">
        <f>O15</f>
        <v>220000</v>
      </c>
      <c r="R15" s="38">
        <f t="shared" ref="R15:AC15" si="37">Q15</f>
        <v>220000</v>
      </c>
      <c r="S15" s="38">
        <f t="shared" si="37"/>
        <v>220000</v>
      </c>
      <c r="T15" s="38">
        <f t="shared" si="37"/>
        <v>220000</v>
      </c>
      <c r="U15" s="38">
        <f t="shared" si="37"/>
        <v>220000</v>
      </c>
      <c r="V15" s="38">
        <f t="shared" si="37"/>
        <v>220000</v>
      </c>
      <c r="W15" s="38">
        <f t="shared" si="37"/>
        <v>220000</v>
      </c>
      <c r="X15" s="38">
        <f t="shared" si="37"/>
        <v>220000</v>
      </c>
      <c r="Y15" s="38">
        <f t="shared" si="37"/>
        <v>220000</v>
      </c>
      <c r="Z15" s="38">
        <f t="shared" si="37"/>
        <v>220000</v>
      </c>
      <c r="AA15" s="38">
        <f t="shared" si="37"/>
        <v>220000</v>
      </c>
      <c r="AB15" s="38">
        <f t="shared" si="37"/>
        <v>220000</v>
      </c>
      <c r="AC15" s="32">
        <f t="shared" si="37"/>
        <v>220000</v>
      </c>
      <c r="AD15" s="38">
        <f>AB15</f>
        <v>220000</v>
      </c>
      <c r="AE15" s="38">
        <f t="shared" ref="AE15:AP15" si="38">AD15</f>
        <v>220000</v>
      </c>
      <c r="AF15" s="38">
        <f t="shared" si="38"/>
        <v>220000</v>
      </c>
      <c r="AG15" s="38">
        <f t="shared" si="38"/>
        <v>220000</v>
      </c>
      <c r="AH15" s="38">
        <f t="shared" si="38"/>
        <v>220000</v>
      </c>
      <c r="AI15" s="38">
        <f t="shared" si="38"/>
        <v>220000</v>
      </c>
      <c r="AJ15" s="38">
        <f t="shared" si="38"/>
        <v>220000</v>
      </c>
      <c r="AK15" s="38">
        <f t="shared" si="38"/>
        <v>220000</v>
      </c>
      <c r="AL15" s="38">
        <f t="shared" si="38"/>
        <v>220000</v>
      </c>
      <c r="AM15" s="38">
        <f t="shared" si="38"/>
        <v>220000</v>
      </c>
      <c r="AN15" s="38">
        <f t="shared" si="38"/>
        <v>220000</v>
      </c>
      <c r="AO15" s="38">
        <f t="shared" si="38"/>
        <v>220000</v>
      </c>
      <c r="AP15" s="32">
        <f t="shared" si="38"/>
        <v>220000</v>
      </c>
      <c r="AQ15" s="39"/>
    </row>
    <row r="16" ht="15.75" customHeight="1">
      <c r="B16" s="34"/>
      <c r="C16" s="27" t="s">
        <v>19</v>
      </c>
      <c r="D16" s="38">
        <f t="shared" ref="D16:O16" si="39">(D7*D15)*16%</f>
        <v>0</v>
      </c>
      <c r="E16" s="38">
        <f t="shared" si="39"/>
        <v>0</v>
      </c>
      <c r="F16" s="38">
        <f t="shared" si="39"/>
        <v>35200</v>
      </c>
      <c r="G16" s="38">
        <f t="shared" si="39"/>
        <v>140800</v>
      </c>
      <c r="H16" s="38">
        <f t="shared" si="39"/>
        <v>246400</v>
      </c>
      <c r="I16" s="38">
        <f t="shared" si="39"/>
        <v>352000</v>
      </c>
      <c r="J16" s="38">
        <f t="shared" si="39"/>
        <v>422400</v>
      </c>
      <c r="K16" s="38">
        <f t="shared" si="39"/>
        <v>492800</v>
      </c>
      <c r="L16" s="38">
        <f t="shared" si="39"/>
        <v>563200</v>
      </c>
      <c r="M16" s="38">
        <f t="shared" si="39"/>
        <v>633600</v>
      </c>
      <c r="N16" s="38">
        <f t="shared" si="39"/>
        <v>668800</v>
      </c>
      <c r="O16" s="38">
        <f t="shared" si="39"/>
        <v>704000</v>
      </c>
      <c r="P16" s="36">
        <f t="shared" ref="P16:P17" si="43">SUM(D16:O16)</f>
        <v>4259200</v>
      </c>
      <c r="Q16" s="38">
        <f t="shared" ref="Q16:AB16" si="40">(Q7*Q15)*16%</f>
        <v>704000</v>
      </c>
      <c r="R16" s="38">
        <f t="shared" si="40"/>
        <v>704000</v>
      </c>
      <c r="S16" s="38">
        <f t="shared" si="40"/>
        <v>704000</v>
      </c>
      <c r="T16" s="38">
        <f t="shared" si="40"/>
        <v>704000</v>
      </c>
      <c r="U16" s="38">
        <f t="shared" si="40"/>
        <v>704000</v>
      </c>
      <c r="V16" s="38">
        <f t="shared" si="40"/>
        <v>704000</v>
      </c>
      <c r="W16" s="38">
        <f t="shared" si="40"/>
        <v>704000</v>
      </c>
      <c r="X16" s="38">
        <f t="shared" si="40"/>
        <v>704000</v>
      </c>
      <c r="Y16" s="38">
        <f t="shared" si="40"/>
        <v>704000</v>
      </c>
      <c r="Z16" s="38">
        <f t="shared" si="40"/>
        <v>704000</v>
      </c>
      <c r="AA16" s="38">
        <f t="shared" si="40"/>
        <v>704000</v>
      </c>
      <c r="AB16" s="42">
        <f t="shared" si="40"/>
        <v>704000</v>
      </c>
      <c r="AC16" s="32">
        <f t="shared" ref="AC16:AC17" si="45">SUM(Q16:AB16)</f>
        <v>8448000</v>
      </c>
      <c r="AD16" s="38">
        <f t="shared" ref="AD16:AO16" si="41">(AD7*AD15)*16%</f>
        <v>704000</v>
      </c>
      <c r="AE16" s="38">
        <f t="shared" si="41"/>
        <v>704000</v>
      </c>
      <c r="AF16" s="38">
        <f t="shared" si="41"/>
        <v>704000</v>
      </c>
      <c r="AG16" s="38">
        <f t="shared" si="41"/>
        <v>704000</v>
      </c>
      <c r="AH16" s="38">
        <f t="shared" si="41"/>
        <v>704000</v>
      </c>
      <c r="AI16" s="38">
        <f t="shared" si="41"/>
        <v>704000</v>
      </c>
      <c r="AJ16" s="38">
        <f t="shared" si="41"/>
        <v>704000</v>
      </c>
      <c r="AK16" s="38">
        <f t="shared" si="41"/>
        <v>704000</v>
      </c>
      <c r="AL16" s="38">
        <f t="shared" si="41"/>
        <v>704000</v>
      </c>
      <c r="AM16" s="38">
        <f t="shared" si="41"/>
        <v>704000</v>
      </c>
      <c r="AN16" s="38">
        <f t="shared" si="41"/>
        <v>704000</v>
      </c>
      <c r="AO16" s="42">
        <f t="shared" si="41"/>
        <v>704000</v>
      </c>
      <c r="AP16" s="32">
        <f t="shared" ref="AP16:AP17" si="47">SUM(AD16:AO16)</f>
        <v>8448000</v>
      </c>
      <c r="AQ16" s="39"/>
    </row>
    <row r="17" ht="15.75" customHeight="1">
      <c r="B17" s="34"/>
      <c r="C17" s="27" t="s">
        <v>20</v>
      </c>
      <c r="D17" s="38">
        <f t="shared" ref="D17:O17" si="42">(D7*D15)+D16</f>
        <v>0</v>
      </c>
      <c r="E17" s="38">
        <f t="shared" si="42"/>
        <v>0</v>
      </c>
      <c r="F17" s="38">
        <f t="shared" si="42"/>
        <v>255200</v>
      </c>
      <c r="G17" s="38">
        <f t="shared" si="42"/>
        <v>1020800</v>
      </c>
      <c r="H17" s="38">
        <f t="shared" si="42"/>
        <v>1786400</v>
      </c>
      <c r="I17" s="38">
        <f t="shared" si="42"/>
        <v>2552000</v>
      </c>
      <c r="J17" s="38">
        <f t="shared" si="42"/>
        <v>3062400</v>
      </c>
      <c r="K17" s="38">
        <f t="shared" si="42"/>
        <v>3572800</v>
      </c>
      <c r="L17" s="38">
        <f t="shared" si="42"/>
        <v>4083200</v>
      </c>
      <c r="M17" s="38">
        <f t="shared" si="42"/>
        <v>4593600</v>
      </c>
      <c r="N17" s="38">
        <f t="shared" si="42"/>
        <v>4848800</v>
      </c>
      <c r="O17" s="38">
        <f t="shared" si="42"/>
        <v>5104000</v>
      </c>
      <c r="P17" s="36">
        <f t="shared" si="43"/>
        <v>30879200</v>
      </c>
      <c r="Q17" s="38">
        <f t="shared" ref="Q17:AB17" si="44">(Q7*Q15)+Q16</f>
        <v>5104000</v>
      </c>
      <c r="R17" s="38">
        <f t="shared" si="44"/>
        <v>5104000</v>
      </c>
      <c r="S17" s="38">
        <f t="shared" si="44"/>
        <v>5104000</v>
      </c>
      <c r="T17" s="38">
        <f t="shared" si="44"/>
        <v>5104000</v>
      </c>
      <c r="U17" s="38">
        <f t="shared" si="44"/>
        <v>5104000</v>
      </c>
      <c r="V17" s="38">
        <f t="shared" si="44"/>
        <v>5104000</v>
      </c>
      <c r="W17" s="38">
        <f t="shared" si="44"/>
        <v>5104000</v>
      </c>
      <c r="X17" s="38">
        <f t="shared" si="44"/>
        <v>5104000</v>
      </c>
      <c r="Y17" s="38">
        <f t="shared" si="44"/>
        <v>5104000</v>
      </c>
      <c r="Z17" s="38">
        <f t="shared" si="44"/>
        <v>5104000</v>
      </c>
      <c r="AA17" s="38">
        <f t="shared" si="44"/>
        <v>5104000</v>
      </c>
      <c r="AB17" s="42">
        <f t="shared" si="44"/>
        <v>5104000</v>
      </c>
      <c r="AC17" s="32">
        <f t="shared" si="45"/>
        <v>61248000</v>
      </c>
      <c r="AD17" s="38">
        <f t="shared" ref="AD17:AO17" si="46">(AD7*AD15)+AD16</f>
        <v>5104000</v>
      </c>
      <c r="AE17" s="38">
        <f t="shared" si="46"/>
        <v>5104000</v>
      </c>
      <c r="AF17" s="38">
        <f t="shared" si="46"/>
        <v>5104000</v>
      </c>
      <c r="AG17" s="38">
        <f t="shared" si="46"/>
        <v>5104000</v>
      </c>
      <c r="AH17" s="38">
        <f t="shared" si="46"/>
        <v>5104000</v>
      </c>
      <c r="AI17" s="38">
        <f t="shared" si="46"/>
        <v>5104000</v>
      </c>
      <c r="AJ17" s="38">
        <f t="shared" si="46"/>
        <v>5104000</v>
      </c>
      <c r="AK17" s="38">
        <f t="shared" si="46"/>
        <v>5104000</v>
      </c>
      <c r="AL17" s="38">
        <f t="shared" si="46"/>
        <v>5104000</v>
      </c>
      <c r="AM17" s="38">
        <f t="shared" si="46"/>
        <v>5104000</v>
      </c>
      <c r="AN17" s="38">
        <f t="shared" si="46"/>
        <v>5104000</v>
      </c>
      <c r="AO17" s="42">
        <f t="shared" si="46"/>
        <v>5104000</v>
      </c>
      <c r="AP17" s="32">
        <f t="shared" si="47"/>
        <v>61248000</v>
      </c>
      <c r="AQ17" s="39"/>
    </row>
    <row r="18" ht="15.75" customHeight="1">
      <c r="B18" s="34"/>
      <c r="C18" s="35" t="s">
        <v>21</v>
      </c>
      <c r="D18" s="41">
        <v>240000.0</v>
      </c>
      <c r="E18" s="41">
        <f t="shared" ref="E18:O18" si="48">$D$18</f>
        <v>240000</v>
      </c>
      <c r="F18" s="41">
        <f t="shared" si="48"/>
        <v>240000</v>
      </c>
      <c r="G18" s="41">
        <f t="shared" si="48"/>
        <v>240000</v>
      </c>
      <c r="H18" s="41">
        <f t="shared" si="48"/>
        <v>240000</v>
      </c>
      <c r="I18" s="41">
        <f t="shared" si="48"/>
        <v>240000</v>
      </c>
      <c r="J18" s="41">
        <f t="shared" si="48"/>
        <v>240000</v>
      </c>
      <c r="K18" s="41">
        <f t="shared" si="48"/>
        <v>240000</v>
      </c>
      <c r="L18" s="41">
        <f t="shared" si="48"/>
        <v>240000</v>
      </c>
      <c r="M18" s="41">
        <f t="shared" si="48"/>
        <v>240000</v>
      </c>
      <c r="N18" s="41">
        <f t="shared" si="48"/>
        <v>240000</v>
      </c>
      <c r="O18" s="41">
        <f t="shared" si="48"/>
        <v>240000</v>
      </c>
      <c r="P18" s="36">
        <f>O18</f>
        <v>240000</v>
      </c>
      <c r="Q18" s="41">
        <f t="shared" ref="Q18:AB18" si="49">$D$18</f>
        <v>240000</v>
      </c>
      <c r="R18" s="41">
        <f t="shared" si="49"/>
        <v>240000</v>
      </c>
      <c r="S18" s="41">
        <f t="shared" si="49"/>
        <v>240000</v>
      </c>
      <c r="T18" s="41">
        <f t="shared" si="49"/>
        <v>240000</v>
      </c>
      <c r="U18" s="41">
        <f t="shared" si="49"/>
        <v>240000</v>
      </c>
      <c r="V18" s="41">
        <f t="shared" si="49"/>
        <v>240000</v>
      </c>
      <c r="W18" s="41">
        <f t="shared" si="49"/>
        <v>240000</v>
      </c>
      <c r="X18" s="41">
        <f t="shared" si="49"/>
        <v>240000</v>
      </c>
      <c r="Y18" s="41">
        <f t="shared" si="49"/>
        <v>240000</v>
      </c>
      <c r="Z18" s="41">
        <f t="shared" si="49"/>
        <v>240000</v>
      </c>
      <c r="AA18" s="41">
        <f t="shared" si="49"/>
        <v>240000</v>
      </c>
      <c r="AB18" s="41">
        <f t="shared" si="49"/>
        <v>240000</v>
      </c>
      <c r="AC18" s="32">
        <f>AB18</f>
        <v>240000</v>
      </c>
      <c r="AD18" s="41">
        <v>250000.0</v>
      </c>
      <c r="AE18" s="38">
        <f t="shared" ref="AE18:AP18" si="50">AD18</f>
        <v>250000</v>
      </c>
      <c r="AF18" s="38">
        <f t="shared" si="50"/>
        <v>250000</v>
      </c>
      <c r="AG18" s="38">
        <f t="shared" si="50"/>
        <v>250000</v>
      </c>
      <c r="AH18" s="38">
        <f t="shared" si="50"/>
        <v>250000</v>
      </c>
      <c r="AI18" s="38">
        <f t="shared" si="50"/>
        <v>250000</v>
      </c>
      <c r="AJ18" s="38">
        <f t="shared" si="50"/>
        <v>250000</v>
      </c>
      <c r="AK18" s="38">
        <f t="shared" si="50"/>
        <v>250000</v>
      </c>
      <c r="AL18" s="38">
        <f t="shared" si="50"/>
        <v>250000</v>
      </c>
      <c r="AM18" s="38">
        <f t="shared" si="50"/>
        <v>250000</v>
      </c>
      <c r="AN18" s="38">
        <f t="shared" si="50"/>
        <v>250000</v>
      </c>
      <c r="AO18" s="38">
        <f t="shared" si="50"/>
        <v>250000</v>
      </c>
      <c r="AP18" s="32">
        <f t="shared" si="50"/>
        <v>250000</v>
      </c>
      <c r="AQ18" s="39"/>
    </row>
    <row r="19" ht="15.75" customHeight="1">
      <c r="B19" s="34"/>
      <c r="C19" s="35" t="s">
        <v>22</v>
      </c>
      <c r="D19" s="38">
        <f t="shared" ref="D19:O19" si="51">(D11*D18)*16%</f>
        <v>0</v>
      </c>
      <c r="E19" s="38">
        <f t="shared" si="51"/>
        <v>0</v>
      </c>
      <c r="F19" s="38">
        <f t="shared" si="51"/>
        <v>0</v>
      </c>
      <c r="G19" s="38">
        <f t="shared" si="51"/>
        <v>0</v>
      </c>
      <c r="H19" s="38">
        <f t="shared" si="51"/>
        <v>0</v>
      </c>
      <c r="I19" s="38">
        <f t="shared" si="51"/>
        <v>0</v>
      </c>
      <c r="J19" s="38">
        <f t="shared" si="51"/>
        <v>0</v>
      </c>
      <c r="K19" s="38">
        <f t="shared" si="51"/>
        <v>0</v>
      </c>
      <c r="L19" s="38">
        <f t="shared" si="51"/>
        <v>0</v>
      </c>
      <c r="M19" s="38">
        <f t="shared" si="51"/>
        <v>0</v>
      </c>
      <c r="N19" s="38">
        <f t="shared" si="51"/>
        <v>38400</v>
      </c>
      <c r="O19" s="38">
        <f t="shared" si="51"/>
        <v>76800</v>
      </c>
      <c r="P19" s="36">
        <f t="shared" ref="P19:P20" si="55">SUM(D19:O19)</f>
        <v>115200</v>
      </c>
      <c r="Q19" s="38">
        <f t="shared" ref="Q19:AB19" si="52">(Q11*Q18)*16%</f>
        <v>153600</v>
      </c>
      <c r="R19" s="38">
        <f t="shared" si="52"/>
        <v>230400</v>
      </c>
      <c r="S19" s="38">
        <f t="shared" si="52"/>
        <v>307200</v>
      </c>
      <c r="T19" s="38">
        <f t="shared" si="52"/>
        <v>384000</v>
      </c>
      <c r="U19" s="38">
        <f t="shared" si="52"/>
        <v>460800</v>
      </c>
      <c r="V19" s="38">
        <f t="shared" si="52"/>
        <v>537600</v>
      </c>
      <c r="W19" s="38">
        <f t="shared" si="52"/>
        <v>614400</v>
      </c>
      <c r="X19" s="38">
        <f t="shared" si="52"/>
        <v>691200</v>
      </c>
      <c r="Y19" s="38">
        <f t="shared" si="52"/>
        <v>768000</v>
      </c>
      <c r="Z19" s="38">
        <f t="shared" si="52"/>
        <v>844800</v>
      </c>
      <c r="AA19" s="38">
        <f t="shared" si="52"/>
        <v>921600</v>
      </c>
      <c r="AB19" s="42">
        <f t="shared" si="52"/>
        <v>998400</v>
      </c>
      <c r="AC19" s="32">
        <f t="shared" ref="AC19:AC20" si="57">SUM(Q19:AB19)</f>
        <v>6912000</v>
      </c>
      <c r="AD19" s="38">
        <f t="shared" ref="AD19:AO19" si="53">(AD11*AD18)*16%</f>
        <v>1120000</v>
      </c>
      <c r="AE19" s="38">
        <f t="shared" si="53"/>
        <v>1200000</v>
      </c>
      <c r="AF19" s="38">
        <f t="shared" si="53"/>
        <v>1280000</v>
      </c>
      <c r="AG19" s="38">
        <f t="shared" si="53"/>
        <v>1360000</v>
      </c>
      <c r="AH19" s="38">
        <f t="shared" si="53"/>
        <v>1440000</v>
      </c>
      <c r="AI19" s="38">
        <f t="shared" si="53"/>
        <v>1520000</v>
      </c>
      <c r="AJ19" s="38">
        <f t="shared" si="53"/>
        <v>1600000</v>
      </c>
      <c r="AK19" s="38">
        <f t="shared" si="53"/>
        <v>1680000</v>
      </c>
      <c r="AL19" s="38">
        <f t="shared" si="53"/>
        <v>1760000</v>
      </c>
      <c r="AM19" s="38">
        <f t="shared" si="53"/>
        <v>1840000</v>
      </c>
      <c r="AN19" s="38">
        <f t="shared" si="53"/>
        <v>1920000</v>
      </c>
      <c r="AO19" s="42">
        <f t="shared" si="53"/>
        <v>2000000</v>
      </c>
      <c r="AP19" s="32">
        <f t="shared" ref="AP19:AP20" si="59">SUM(AD19:AO19)</f>
        <v>18720000</v>
      </c>
      <c r="AQ19" s="39"/>
    </row>
    <row r="20" ht="15.75" customHeight="1">
      <c r="B20" s="34"/>
      <c r="C20" s="35" t="s">
        <v>23</v>
      </c>
      <c r="D20" s="38">
        <f t="shared" ref="D20:O20" si="54">(D11*D18)+D19</f>
        <v>0</v>
      </c>
      <c r="E20" s="38">
        <f t="shared" si="54"/>
        <v>0</v>
      </c>
      <c r="F20" s="38">
        <f t="shared" si="54"/>
        <v>0</v>
      </c>
      <c r="G20" s="38">
        <f t="shared" si="54"/>
        <v>0</v>
      </c>
      <c r="H20" s="38">
        <f t="shared" si="54"/>
        <v>0</v>
      </c>
      <c r="I20" s="38">
        <f t="shared" si="54"/>
        <v>0</v>
      </c>
      <c r="J20" s="38">
        <f t="shared" si="54"/>
        <v>0</v>
      </c>
      <c r="K20" s="38">
        <f t="shared" si="54"/>
        <v>0</v>
      </c>
      <c r="L20" s="38">
        <f t="shared" si="54"/>
        <v>0</v>
      </c>
      <c r="M20" s="38">
        <f t="shared" si="54"/>
        <v>0</v>
      </c>
      <c r="N20" s="38">
        <f t="shared" si="54"/>
        <v>278400</v>
      </c>
      <c r="O20" s="38">
        <f t="shared" si="54"/>
        <v>556800</v>
      </c>
      <c r="P20" s="36">
        <f t="shared" si="55"/>
        <v>835200</v>
      </c>
      <c r="Q20" s="38">
        <f t="shared" ref="Q20:AB20" si="56">(Q11*Q18)+Q19</f>
        <v>1113600</v>
      </c>
      <c r="R20" s="38">
        <f t="shared" si="56"/>
        <v>1670400</v>
      </c>
      <c r="S20" s="38">
        <f t="shared" si="56"/>
        <v>2227200</v>
      </c>
      <c r="T20" s="38">
        <f t="shared" si="56"/>
        <v>2784000</v>
      </c>
      <c r="U20" s="38">
        <f t="shared" si="56"/>
        <v>3340800</v>
      </c>
      <c r="V20" s="38">
        <f t="shared" si="56"/>
        <v>3897600</v>
      </c>
      <c r="W20" s="38">
        <f t="shared" si="56"/>
        <v>4454400</v>
      </c>
      <c r="X20" s="38">
        <f t="shared" si="56"/>
        <v>5011200</v>
      </c>
      <c r="Y20" s="38">
        <f t="shared" si="56"/>
        <v>5568000</v>
      </c>
      <c r="Z20" s="38">
        <f t="shared" si="56"/>
        <v>6124800</v>
      </c>
      <c r="AA20" s="38">
        <f t="shared" si="56"/>
        <v>6681600</v>
      </c>
      <c r="AB20" s="42">
        <f t="shared" si="56"/>
        <v>7238400</v>
      </c>
      <c r="AC20" s="32">
        <f t="shared" si="57"/>
        <v>50112000</v>
      </c>
      <c r="AD20" s="38">
        <f t="shared" ref="AD20:AO20" si="58">(AD11*AD18)+AD19</f>
        <v>8120000</v>
      </c>
      <c r="AE20" s="38">
        <f t="shared" si="58"/>
        <v>8700000</v>
      </c>
      <c r="AF20" s="38">
        <f t="shared" si="58"/>
        <v>9280000</v>
      </c>
      <c r="AG20" s="38">
        <f t="shared" si="58"/>
        <v>9860000</v>
      </c>
      <c r="AH20" s="38">
        <f t="shared" si="58"/>
        <v>10440000</v>
      </c>
      <c r="AI20" s="38">
        <f t="shared" si="58"/>
        <v>11020000</v>
      </c>
      <c r="AJ20" s="38">
        <f t="shared" si="58"/>
        <v>11600000</v>
      </c>
      <c r="AK20" s="38">
        <f t="shared" si="58"/>
        <v>12180000</v>
      </c>
      <c r="AL20" s="38">
        <f t="shared" si="58"/>
        <v>12760000</v>
      </c>
      <c r="AM20" s="38">
        <f t="shared" si="58"/>
        <v>13340000</v>
      </c>
      <c r="AN20" s="38">
        <f t="shared" si="58"/>
        <v>13920000</v>
      </c>
      <c r="AO20" s="42">
        <f t="shared" si="58"/>
        <v>14500000</v>
      </c>
      <c r="AP20" s="32">
        <f t="shared" si="59"/>
        <v>135720000</v>
      </c>
      <c r="AQ20" s="39"/>
    </row>
    <row r="21" ht="15.75" customHeight="1">
      <c r="B21" s="34"/>
      <c r="C21" s="35" t="s">
        <v>24</v>
      </c>
      <c r="D21" s="41">
        <v>350000.0</v>
      </c>
      <c r="E21" s="41">
        <v>350000.0</v>
      </c>
      <c r="F21" s="41">
        <v>350000.0</v>
      </c>
      <c r="G21" s="41">
        <v>350000.0</v>
      </c>
      <c r="H21" s="41">
        <v>350000.0</v>
      </c>
      <c r="I21" s="41">
        <v>350000.0</v>
      </c>
      <c r="J21" s="41">
        <v>350000.0</v>
      </c>
      <c r="K21" s="41">
        <v>350000.0</v>
      </c>
      <c r="L21" s="41">
        <v>350000.0</v>
      </c>
      <c r="M21" s="41">
        <v>350000.0</v>
      </c>
      <c r="N21" s="41">
        <v>350000.0</v>
      </c>
      <c r="O21" s="41">
        <v>350000.0</v>
      </c>
      <c r="P21" s="49">
        <v>300000.0</v>
      </c>
      <c r="Q21" s="41">
        <v>350000.0</v>
      </c>
      <c r="R21" s="41">
        <v>350000.0</v>
      </c>
      <c r="S21" s="41">
        <v>350000.0</v>
      </c>
      <c r="T21" s="41">
        <v>350000.0</v>
      </c>
      <c r="U21" s="41">
        <v>350000.0</v>
      </c>
      <c r="V21" s="41">
        <v>350000.0</v>
      </c>
      <c r="W21" s="41">
        <v>350000.0</v>
      </c>
      <c r="X21" s="41">
        <v>350000.0</v>
      </c>
      <c r="Y21" s="41">
        <v>350000.0</v>
      </c>
      <c r="Z21" s="41">
        <v>350000.0</v>
      </c>
      <c r="AA21" s="41">
        <v>350000.0</v>
      </c>
      <c r="AB21" s="41">
        <v>350000.0</v>
      </c>
      <c r="AC21" s="32">
        <f t="shared" ref="AC21:AC23" si="60">AB21</f>
        <v>350000</v>
      </c>
      <c r="AD21" s="41">
        <v>350000.0</v>
      </c>
      <c r="AE21" s="41">
        <v>350000.0</v>
      </c>
      <c r="AF21" s="41">
        <v>350000.0</v>
      </c>
      <c r="AG21" s="41">
        <v>350000.0</v>
      </c>
      <c r="AH21" s="41">
        <v>350000.0</v>
      </c>
      <c r="AI21" s="41">
        <v>350000.0</v>
      </c>
      <c r="AJ21" s="41">
        <v>350000.0</v>
      </c>
      <c r="AK21" s="41">
        <v>350000.0</v>
      </c>
      <c r="AL21" s="41">
        <v>350000.0</v>
      </c>
      <c r="AM21" s="41">
        <v>350000.0</v>
      </c>
      <c r="AN21" s="41">
        <v>350000.0</v>
      </c>
      <c r="AO21" s="41">
        <v>350000.0</v>
      </c>
      <c r="AP21" s="32">
        <f t="shared" ref="AP21:AP23" si="61">AO21</f>
        <v>350000</v>
      </c>
      <c r="AQ21" s="39"/>
    </row>
    <row r="22" ht="15.75" customHeight="1">
      <c r="B22" s="34"/>
      <c r="C22" s="35" t="s">
        <v>25</v>
      </c>
      <c r="D22" s="41">
        <v>1.0</v>
      </c>
      <c r="E22" s="41">
        <v>1.0</v>
      </c>
      <c r="F22" s="41">
        <v>1.0</v>
      </c>
      <c r="G22" s="41">
        <v>1.0</v>
      </c>
      <c r="H22" s="41">
        <v>1.0</v>
      </c>
      <c r="I22" s="41">
        <v>1.0</v>
      </c>
      <c r="J22" s="41">
        <v>1.0</v>
      </c>
      <c r="K22" s="41">
        <v>1.0</v>
      </c>
      <c r="L22" s="41">
        <v>1.0</v>
      </c>
      <c r="M22" s="41">
        <v>1.0</v>
      </c>
      <c r="N22" s="41">
        <v>1.0</v>
      </c>
      <c r="O22" s="41">
        <v>1.0</v>
      </c>
      <c r="P22" s="49">
        <v>0.0</v>
      </c>
      <c r="Q22" s="41">
        <v>2.0</v>
      </c>
      <c r="R22" s="41">
        <v>2.0</v>
      </c>
      <c r="S22" s="41">
        <v>2.0</v>
      </c>
      <c r="T22" s="41">
        <v>2.0</v>
      </c>
      <c r="U22" s="41">
        <v>2.0</v>
      </c>
      <c r="V22" s="41">
        <v>2.0</v>
      </c>
      <c r="W22" s="41">
        <v>2.0</v>
      </c>
      <c r="X22" s="41">
        <v>2.0</v>
      </c>
      <c r="Y22" s="41">
        <v>2.0</v>
      </c>
      <c r="Z22" s="41">
        <v>2.0</v>
      </c>
      <c r="AA22" s="41">
        <v>2.0</v>
      </c>
      <c r="AB22" s="41">
        <v>2.0</v>
      </c>
      <c r="AC22" s="32">
        <f t="shared" si="60"/>
        <v>2</v>
      </c>
      <c r="AD22" s="41">
        <v>2.0</v>
      </c>
      <c r="AE22" s="41">
        <v>2.0</v>
      </c>
      <c r="AF22" s="41">
        <v>2.0</v>
      </c>
      <c r="AG22" s="41">
        <v>2.0</v>
      </c>
      <c r="AH22" s="41">
        <v>2.0</v>
      </c>
      <c r="AI22" s="41">
        <v>3.0</v>
      </c>
      <c r="AJ22" s="41">
        <v>3.0</v>
      </c>
      <c r="AK22" s="41">
        <v>3.0</v>
      </c>
      <c r="AL22" s="41">
        <v>3.0</v>
      </c>
      <c r="AM22" s="41">
        <v>3.0</v>
      </c>
      <c r="AN22" s="41">
        <v>3.0</v>
      </c>
      <c r="AO22" s="41">
        <v>3.0</v>
      </c>
      <c r="AP22" s="32">
        <f t="shared" si="61"/>
        <v>3</v>
      </c>
      <c r="AQ22" s="39"/>
    </row>
    <row r="23" ht="15.75" customHeight="1">
      <c r="B23" s="34"/>
      <c r="C23" s="35" t="s">
        <v>26</v>
      </c>
      <c r="D23" s="38">
        <f t="shared" ref="D23:O23" si="62">(D21*D22)*16%</f>
        <v>56000</v>
      </c>
      <c r="E23" s="38">
        <f t="shared" si="62"/>
        <v>56000</v>
      </c>
      <c r="F23" s="38">
        <f t="shared" si="62"/>
        <v>56000</v>
      </c>
      <c r="G23" s="38">
        <f t="shared" si="62"/>
        <v>56000</v>
      </c>
      <c r="H23" s="38">
        <f t="shared" si="62"/>
        <v>56000</v>
      </c>
      <c r="I23" s="38">
        <f t="shared" si="62"/>
        <v>56000</v>
      </c>
      <c r="J23" s="38">
        <f t="shared" si="62"/>
        <v>56000</v>
      </c>
      <c r="K23" s="38">
        <f t="shared" si="62"/>
        <v>56000</v>
      </c>
      <c r="L23" s="38">
        <f t="shared" si="62"/>
        <v>56000</v>
      </c>
      <c r="M23" s="38">
        <f t="shared" si="62"/>
        <v>56000</v>
      </c>
      <c r="N23" s="38">
        <f t="shared" si="62"/>
        <v>56000</v>
      </c>
      <c r="O23" s="38">
        <f t="shared" si="62"/>
        <v>56000</v>
      </c>
      <c r="P23" s="49">
        <v>0.0</v>
      </c>
      <c r="Q23" s="38">
        <f t="shared" ref="Q23:AB23" si="63">(Q21*Q22)*16%</f>
        <v>112000</v>
      </c>
      <c r="R23" s="38">
        <f t="shared" si="63"/>
        <v>112000</v>
      </c>
      <c r="S23" s="38">
        <f t="shared" si="63"/>
        <v>112000</v>
      </c>
      <c r="T23" s="38">
        <f t="shared" si="63"/>
        <v>112000</v>
      </c>
      <c r="U23" s="38">
        <f t="shared" si="63"/>
        <v>112000</v>
      </c>
      <c r="V23" s="38">
        <f t="shared" si="63"/>
        <v>112000</v>
      </c>
      <c r="W23" s="38">
        <f t="shared" si="63"/>
        <v>112000</v>
      </c>
      <c r="X23" s="38">
        <f t="shared" si="63"/>
        <v>112000</v>
      </c>
      <c r="Y23" s="38">
        <f t="shared" si="63"/>
        <v>112000</v>
      </c>
      <c r="Z23" s="38">
        <f t="shared" si="63"/>
        <v>112000</v>
      </c>
      <c r="AA23" s="38">
        <f t="shared" si="63"/>
        <v>112000</v>
      </c>
      <c r="AB23" s="38">
        <f t="shared" si="63"/>
        <v>112000</v>
      </c>
      <c r="AC23" s="32">
        <f t="shared" si="60"/>
        <v>112000</v>
      </c>
      <c r="AD23" s="38">
        <f t="shared" ref="AD23:AO23" si="64">(AD21*AD22)*16%</f>
        <v>112000</v>
      </c>
      <c r="AE23" s="38">
        <f t="shared" si="64"/>
        <v>112000</v>
      </c>
      <c r="AF23" s="38">
        <f t="shared" si="64"/>
        <v>112000</v>
      </c>
      <c r="AG23" s="38">
        <f t="shared" si="64"/>
        <v>112000</v>
      </c>
      <c r="AH23" s="38">
        <f t="shared" si="64"/>
        <v>112000</v>
      </c>
      <c r="AI23" s="38">
        <f t="shared" si="64"/>
        <v>168000</v>
      </c>
      <c r="AJ23" s="38">
        <f t="shared" si="64"/>
        <v>168000</v>
      </c>
      <c r="AK23" s="38">
        <f t="shared" si="64"/>
        <v>168000</v>
      </c>
      <c r="AL23" s="38">
        <f t="shared" si="64"/>
        <v>168000</v>
      </c>
      <c r="AM23" s="38">
        <f t="shared" si="64"/>
        <v>168000</v>
      </c>
      <c r="AN23" s="38">
        <f t="shared" si="64"/>
        <v>168000</v>
      </c>
      <c r="AO23" s="38">
        <f t="shared" si="64"/>
        <v>168000</v>
      </c>
      <c r="AP23" s="32">
        <f t="shared" si="61"/>
        <v>168000</v>
      </c>
      <c r="AQ23" s="39"/>
    </row>
    <row r="24" ht="15.75" customHeight="1">
      <c r="B24" s="34"/>
      <c r="C24" s="35" t="s">
        <v>27</v>
      </c>
      <c r="D24" s="38">
        <f t="shared" ref="D24:O24" si="65">D23+(D21*D22)</f>
        <v>406000</v>
      </c>
      <c r="E24" s="38">
        <f t="shared" si="65"/>
        <v>406000</v>
      </c>
      <c r="F24" s="38">
        <f t="shared" si="65"/>
        <v>406000</v>
      </c>
      <c r="G24" s="38">
        <f t="shared" si="65"/>
        <v>406000</v>
      </c>
      <c r="H24" s="38">
        <f t="shared" si="65"/>
        <v>406000</v>
      </c>
      <c r="I24" s="38">
        <f t="shared" si="65"/>
        <v>406000</v>
      </c>
      <c r="J24" s="38">
        <f t="shared" si="65"/>
        <v>406000</v>
      </c>
      <c r="K24" s="38">
        <f t="shared" si="65"/>
        <v>406000</v>
      </c>
      <c r="L24" s="38">
        <f t="shared" si="65"/>
        <v>406000</v>
      </c>
      <c r="M24" s="38">
        <f t="shared" si="65"/>
        <v>406000</v>
      </c>
      <c r="N24" s="38">
        <f t="shared" si="65"/>
        <v>406000</v>
      </c>
      <c r="O24" s="38">
        <f t="shared" si="65"/>
        <v>406000</v>
      </c>
      <c r="P24" s="49">
        <v>0.0</v>
      </c>
      <c r="Q24" s="38">
        <f t="shared" ref="Q24:AB24" si="66">Q23+(Q21*Q22)</f>
        <v>812000</v>
      </c>
      <c r="R24" s="38">
        <f t="shared" si="66"/>
        <v>812000</v>
      </c>
      <c r="S24" s="38">
        <f t="shared" si="66"/>
        <v>812000</v>
      </c>
      <c r="T24" s="38">
        <f t="shared" si="66"/>
        <v>812000</v>
      </c>
      <c r="U24" s="38">
        <f t="shared" si="66"/>
        <v>812000</v>
      </c>
      <c r="V24" s="38">
        <f t="shared" si="66"/>
        <v>812000</v>
      </c>
      <c r="W24" s="38">
        <f t="shared" si="66"/>
        <v>812000</v>
      </c>
      <c r="X24" s="38">
        <f t="shared" si="66"/>
        <v>812000</v>
      </c>
      <c r="Y24" s="38">
        <f t="shared" si="66"/>
        <v>812000</v>
      </c>
      <c r="Z24" s="38">
        <f t="shared" si="66"/>
        <v>812000</v>
      </c>
      <c r="AA24" s="38">
        <f t="shared" si="66"/>
        <v>812000</v>
      </c>
      <c r="AB24" s="38">
        <f t="shared" si="66"/>
        <v>812000</v>
      </c>
      <c r="AC24" s="32">
        <f>SUM(Q24:AB24)</f>
        <v>9744000</v>
      </c>
      <c r="AD24" s="38">
        <f t="shared" ref="AD24:AO24" si="67">AD23+(AD21*AD22)</f>
        <v>812000</v>
      </c>
      <c r="AE24" s="38">
        <f t="shared" si="67"/>
        <v>812000</v>
      </c>
      <c r="AF24" s="38">
        <f t="shared" si="67"/>
        <v>812000</v>
      </c>
      <c r="AG24" s="38">
        <f t="shared" si="67"/>
        <v>812000</v>
      </c>
      <c r="AH24" s="38">
        <f t="shared" si="67"/>
        <v>812000</v>
      </c>
      <c r="AI24" s="38">
        <f t="shared" si="67"/>
        <v>1218000</v>
      </c>
      <c r="AJ24" s="38">
        <f t="shared" si="67"/>
        <v>1218000</v>
      </c>
      <c r="AK24" s="38">
        <f t="shared" si="67"/>
        <v>1218000</v>
      </c>
      <c r="AL24" s="38">
        <f t="shared" si="67"/>
        <v>1218000</v>
      </c>
      <c r="AM24" s="38">
        <f t="shared" si="67"/>
        <v>1218000</v>
      </c>
      <c r="AN24" s="38">
        <f t="shared" si="67"/>
        <v>1218000</v>
      </c>
      <c r="AO24" s="38">
        <f t="shared" si="67"/>
        <v>1218000</v>
      </c>
      <c r="AP24" s="32">
        <f>SUM(AD24:AO24)</f>
        <v>12586000</v>
      </c>
      <c r="AQ24" s="39"/>
    </row>
    <row r="25" ht="15.75" customHeight="1">
      <c r="B25" s="34"/>
      <c r="C25" s="35" t="s">
        <v>28</v>
      </c>
      <c r="D25" s="38">
        <f t="shared" ref="D25:O25" si="68">D7+D11+D22</f>
        <v>1</v>
      </c>
      <c r="E25" s="38">
        <f t="shared" si="68"/>
        <v>1</v>
      </c>
      <c r="F25" s="38">
        <f t="shared" si="68"/>
        <v>2</v>
      </c>
      <c r="G25" s="38">
        <f t="shared" si="68"/>
        <v>5</v>
      </c>
      <c r="H25" s="38">
        <f t="shared" si="68"/>
        <v>8</v>
      </c>
      <c r="I25" s="38">
        <f t="shared" si="68"/>
        <v>11</v>
      </c>
      <c r="J25" s="38">
        <f t="shared" si="68"/>
        <v>13</v>
      </c>
      <c r="K25" s="38">
        <f t="shared" si="68"/>
        <v>15</v>
      </c>
      <c r="L25" s="38">
        <f t="shared" si="68"/>
        <v>17</v>
      </c>
      <c r="M25" s="38">
        <f t="shared" si="68"/>
        <v>19</v>
      </c>
      <c r="N25" s="38">
        <f t="shared" si="68"/>
        <v>21</v>
      </c>
      <c r="O25" s="38">
        <f t="shared" si="68"/>
        <v>23</v>
      </c>
      <c r="P25" s="36">
        <f>O25</f>
        <v>23</v>
      </c>
      <c r="Q25" s="38">
        <f t="shared" ref="Q25:AB25" si="69">Q7+Q11+Q22</f>
        <v>26</v>
      </c>
      <c r="R25" s="38">
        <f t="shared" si="69"/>
        <v>28</v>
      </c>
      <c r="S25" s="38">
        <f t="shared" si="69"/>
        <v>30</v>
      </c>
      <c r="T25" s="38">
        <f t="shared" si="69"/>
        <v>32</v>
      </c>
      <c r="U25" s="38">
        <f t="shared" si="69"/>
        <v>34</v>
      </c>
      <c r="V25" s="38">
        <f t="shared" si="69"/>
        <v>36</v>
      </c>
      <c r="W25" s="38">
        <f t="shared" si="69"/>
        <v>38</v>
      </c>
      <c r="X25" s="38">
        <f t="shared" si="69"/>
        <v>40</v>
      </c>
      <c r="Y25" s="38">
        <f t="shared" si="69"/>
        <v>42</v>
      </c>
      <c r="Z25" s="38">
        <f t="shared" si="69"/>
        <v>44</v>
      </c>
      <c r="AA25" s="38">
        <f t="shared" si="69"/>
        <v>46</v>
      </c>
      <c r="AB25" s="42">
        <f t="shared" si="69"/>
        <v>48</v>
      </c>
      <c r="AC25" s="32">
        <f>AB25</f>
        <v>48</v>
      </c>
      <c r="AD25" s="38">
        <f t="shared" ref="AD25:AO25" si="70">AD7+AD11+AD22</f>
        <v>50</v>
      </c>
      <c r="AE25" s="38">
        <f t="shared" si="70"/>
        <v>52</v>
      </c>
      <c r="AF25" s="38">
        <f t="shared" si="70"/>
        <v>54</v>
      </c>
      <c r="AG25" s="38">
        <f t="shared" si="70"/>
        <v>56</v>
      </c>
      <c r="AH25" s="38">
        <f t="shared" si="70"/>
        <v>58</v>
      </c>
      <c r="AI25" s="38">
        <f t="shared" si="70"/>
        <v>61</v>
      </c>
      <c r="AJ25" s="38">
        <f t="shared" si="70"/>
        <v>63</v>
      </c>
      <c r="AK25" s="38">
        <f t="shared" si="70"/>
        <v>65</v>
      </c>
      <c r="AL25" s="38">
        <f t="shared" si="70"/>
        <v>67</v>
      </c>
      <c r="AM25" s="38">
        <f t="shared" si="70"/>
        <v>69</v>
      </c>
      <c r="AN25" s="38">
        <f t="shared" si="70"/>
        <v>71</v>
      </c>
      <c r="AO25" s="42">
        <f t="shared" si="70"/>
        <v>73</v>
      </c>
      <c r="AP25" s="32">
        <f>AO25</f>
        <v>73</v>
      </c>
      <c r="AQ25" s="39"/>
    </row>
    <row r="26" ht="15.75" customHeight="1">
      <c r="B26" s="44"/>
      <c r="C26" s="50" t="s">
        <v>29</v>
      </c>
      <c r="D26" s="51">
        <f t="shared" ref="D26:O26" si="71">D17+D20+D24</f>
        <v>406000</v>
      </c>
      <c r="E26" s="51">
        <f t="shared" si="71"/>
        <v>406000</v>
      </c>
      <c r="F26" s="51">
        <f t="shared" si="71"/>
        <v>661200</v>
      </c>
      <c r="G26" s="51">
        <f t="shared" si="71"/>
        <v>1426800</v>
      </c>
      <c r="H26" s="51">
        <f t="shared" si="71"/>
        <v>2192400</v>
      </c>
      <c r="I26" s="51">
        <f t="shared" si="71"/>
        <v>2958000</v>
      </c>
      <c r="J26" s="51">
        <f t="shared" si="71"/>
        <v>3468400</v>
      </c>
      <c r="K26" s="51">
        <f t="shared" si="71"/>
        <v>3978800</v>
      </c>
      <c r="L26" s="51">
        <f t="shared" si="71"/>
        <v>4489200</v>
      </c>
      <c r="M26" s="51">
        <f t="shared" si="71"/>
        <v>4999600</v>
      </c>
      <c r="N26" s="51">
        <f t="shared" si="71"/>
        <v>5533200</v>
      </c>
      <c r="O26" s="51">
        <f t="shared" si="71"/>
        <v>6066800</v>
      </c>
      <c r="P26" s="36">
        <f t="shared" ref="P26:P49" si="75">SUM(D26:O26)</f>
        <v>36586400</v>
      </c>
      <c r="Q26" s="51">
        <f t="shared" ref="Q26:AB26" si="72">Q17+Q20+Q24</f>
        <v>7029600</v>
      </c>
      <c r="R26" s="51">
        <f t="shared" si="72"/>
        <v>7586400</v>
      </c>
      <c r="S26" s="51">
        <f t="shared" si="72"/>
        <v>8143200</v>
      </c>
      <c r="T26" s="51">
        <f t="shared" si="72"/>
        <v>8700000</v>
      </c>
      <c r="U26" s="51">
        <f t="shared" si="72"/>
        <v>9256800</v>
      </c>
      <c r="V26" s="51">
        <f t="shared" si="72"/>
        <v>9813600</v>
      </c>
      <c r="W26" s="51">
        <f t="shared" si="72"/>
        <v>10370400</v>
      </c>
      <c r="X26" s="51">
        <f t="shared" si="72"/>
        <v>10927200</v>
      </c>
      <c r="Y26" s="51">
        <f t="shared" si="72"/>
        <v>11484000</v>
      </c>
      <c r="Z26" s="51">
        <f t="shared" si="72"/>
        <v>12040800</v>
      </c>
      <c r="AA26" s="51">
        <f t="shared" si="72"/>
        <v>12597600</v>
      </c>
      <c r="AB26" s="52">
        <f t="shared" si="72"/>
        <v>13154400</v>
      </c>
      <c r="AC26" s="32">
        <f t="shared" ref="AC26:AC52" si="77">SUM(Q26:AB26)</f>
        <v>121104000</v>
      </c>
      <c r="AD26" s="51">
        <f t="shared" ref="AD26:AO26" si="73">AD17+AD20+AD24</f>
        <v>14036000</v>
      </c>
      <c r="AE26" s="51">
        <f t="shared" si="73"/>
        <v>14616000</v>
      </c>
      <c r="AF26" s="51">
        <f t="shared" si="73"/>
        <v>15196000</v>
      </c>
      <c r="AG26" s="51">
        <f t="shared" si="73"/>
        <v>15776000</v>
      </c>
      <c r="AH26" s="51">
        <f t="shared" si="73"/>
        <v>16356000</v>
      </c>
      <c r="AI26" s="51">
        <f t="shared" si="73"/>
        <v>17342000</v>
      </c>
      <c r="AJ26" s="51">
        <f t="shared" si="73"/>
        <v>17922000</v>
      </c>
      <c r="AK26" s="51">
        <f t="shared" si="73"/>
        <v>18502000</v>
      </c>
      <c r="AL26" s="51">
        <f t="shared" si="73"/>
        <v>19082000</v>
      </c>
      <c r="AM26" s="51">
        <f t="shared" si="73"/>
        <v>19662000</v>
      </c>
      <c r="AN26" s="51">
        <f t="shared" si="73"/>
        <v>20242000</v>
      </c>
      <c r="AO26" s="52">
        <f t="shared" si="73"/>
        <v>20822000</v>
      </c>
      <c r="AP26" s="32">
        <f t="shared" ref="AP26:AP61" si="79">SUM(AD26:AO26)</f>
        <v>209554000</v>
      </c>
      <c r="AQ26" s="39"/>
    </row>
    <row r="27" ht="15.75" customHeight="1">
      <c r="B27" s="53" t="s">
        <v>30</v>
      </c>
      <c r="C27" s="54"/>
      <c r="D27" s="55">
        <f t="shared" ref="D27:O27" si="74">D14-D26</f>
        <v>-406000</v>
      </c>
      <c r="E27" s="55">
        <f t="shared" si="74"/>
        <v>-406000</v>
      </c>
      <c r="F27" s="55">
        <f t="shared" si="74"/>
        <v>-341200</v>
      </c>
      <c r="G27" s="55">
        <f t="shared" si="74"/>
        <v>-146800</v>
      </c>
      <c r="H27" s="55">
        <f t="shared" si="74"/>
        <v>47600</v>
      </c>
      <c r="I27" s="55">
        <f t="shared" si="74"/>
        <v>242000</v>
      </c>
      <c r="J27" s="55">
        <f t="shared" si="74"/>
        <v>371600</v>
      </c>
      <c r="K27" s="55">
        <f t="shared" si="74"/>
        <v>501200</v>
      </c>
      <c r="L27" s="55">
        <f t="shared" si="74"/>
        <v>630800</v>
      </c>
      <c r="M27" s="55">
        <f t="shared" si="74"/>
        <v>760400</v>
      </c>
      <c r="N27" s="55">
        <f t="shared" si="74"/>
        <v>946800</v>
      </c>
      <c r="O27" s="55">
        <f t="shared" si="74"/>
        <v>1133200</v>
      </c>
      <c r="P27" s="36">
        <f t="shared" si="75"/>
        <v>3333600</v>
      </c>
      <c r="Q27" s="55">
        <f t="shared" ref="Q27:AB27" si="76">Q14-Q26</f>
        <v>970400</v>
      </c>
      <c r="R27" s="55">
        <f t="shared" si="76"/>
        <v>1213600</v>
      </c>
      <c r="S27" s="55">
        <f t="shared" si="76"/>
        <v>1456800</v>
      </c>
      <c r="T27" s="55">
        <f t="shared" si="76"/>
        <v>1700000</v>
      </c>
      <c r="U27" s="55">
        <f t="shared" si="76"/>
        <v>1943200</v>
      </c>
      <c r="V27" s="55">
        <f t="shared" si="76"/>
        <v>2186400</v>
      </c>
      <c r="W27" s="55">
        <f t="shared" si="76"/>
        <v>2429600</v>
      </c>
      <c r="X27" s="55">
        <f t="shared" si="76"/>
        <v>2672800</v>
      </c>
      <c r="Y27" s="55">
        <f t="shared" si="76"/>
        <v>2916000</v>
      </c>
      <c r="Z27" s="55">
        <f t="shared" si="76"/>
        <v>3159200</v>
      </c>
      <c r="AA27" s="55">
        <f t="shared" si="76"/>
        <v>3402400</v>
      </c>
      <c r="AB27" s="56">
        <f t="shared" si="76"/>
        <v>3645600</v>
      </c>
      <c r="AC27" s="32">
        <f t="shared" si="77"/>
        <v>27696000</v>
      </c>
      <c r="AD27" s="55">
        <f t="shared" ref="AD27:AO27" si="78">AD14-AD26</f>
        <v>4964000</v>
      </c>
      <c r="AE27" s="55">
        <f t="shared" si="78"/>
        <v>5284000</v>
      </c>
      <c r="AF27" s="55">
        <f t="shared" si="78"/>
        <v>5604000</v>
      </c>
      <c r="AG27" s="55">
        <f t="shared" si="78"/>
        <v>5924000</v>
      </c>
      <c r="AH27" s="55">
        <f t="shared" si="78"/>
        <v>6244000</v>
      </c>
      <c r="AI27" s="55">
        <f t="shared" si="78"/>
        <v>6158000</v>
      </c>
      <c r="AJ27" s="55">
        <f t="shared" si="78"/>
        <v>6478000</v>
      </c>
      <c r="AK27" s="55">
        <f t="shared" si="78"/>
        <v>6798000</v>
      </c>
      <c r="AL27" s="55">
        <f t="shared" si="78"/>
        <v>7118000</v>
      </c>
      <c r="AM27" s="55">
        <f t="shared" si="78"/>
        <v>7438000</v>
      </c>
      <c r="AN27" s="55">
        <f t="shared" si="78"/>
        <v>7758000</v>
      </c>
      <c r="AO27" s="56">
        <f t="shared" si="78"/>
        <v>8078000</v>
      </c>
      <c r="AP27" s="32">
        <f t="shared" si="79"/>
        <v>77846000</v>
      </c>
      <c r="AQ27" s="39"/>
    </row>
    <row r="28" ht="15.75" customHeight="1">
      <c r="B28" s="57" t="s">
        <v>31</v>
      </c>
      <c r="C28" s="35" t="s">
        <v>32</v>
      </c>
      <c r="D28" s="58">
        <f t="shared" ref="D28:O28" si="80">20000*D25</f>
        <v>20000</v>
      </c>
      <c r="E28" s="58">
        <f t="shared" si="80"/>
        <v>20000</v>
      </c>
      <c r="F28" s="58">
        <f t="shared" si="80"/>
        <v>40000</v>
      </c>
      <c r="G28" s="58">
        <f t="shared" si="80"/>
        <v>100000</v>
      </c>
      <c r="H28" s="58">
        <f t="shared" si="80"/>
        <v>160000</v>
      </c>
      <c r="I28" s="58">
        <f t="shared" si="80"/>
        <v>220000</v>
      </c>
      <c r="J28" s="58">
        <f t="shared" si="80"/>
        <v>260000</v>
      </c>
      <c r="K28" s="58">
        <f t="shared" si="80"/>
        <v>300000</v>
      </c>
      <c r="L28" s="58">
        <f t="shared" si="80"/>
        <v>340000</v>
      </c>
      <c r="M28" s="58">
        <f t="shared" si="80"/>
        <v>380000</v>
      </c>
      <c r="N28" s="58">
        <f t="shared" si="80"/>
        <v>420000</v>
      </c>
      <c r="O28" s="58">
        <f t="shared" si="80"/>
        <v>460000</v>
      </c>
      <c r="P28" s="36">
        <f t="shared" si="75"/>
        <v>2720000</v>
      </c>
      <c r="Q28" s="58">
        <f t="shared" ref="Q28:AB28" si="81">20000*Q25</f>
        <v>520000</v>
      </c>
      <c r="R28" s="58">
        <f t="shared" si="81"/>
        <v>560000</v>
      </c>
      <c r="S28" s="58">
        <f t="shared" si="81"/>
        <v>600000</v>
      </c>
      <c r="T28" s="58">
        <f t="shared" si="81"/>
        <v>640000</v>
      </c>
      <c r="U28" s="58">
        <f t="shared" si="81"/>
        <v>680000</v>
      </c>
      <c r="V28" s="58">
        <f t="shared" si="81"/>
        <v>720000</v>
      </c>
      <c r="W28" s="58">
        <f t="shared" si="81"/>
        <v>760000</v>
      </c>
      <c r="X28" s="58">
        <f t="shared" si="81"/>
        <v>800000</v>
      </c>
      <c r="Y28" s="58">
        <f t="shared" si="81"/>
        <v>840000</v>
      </c>
      <c r="Z28" s="58">
        <f t="shared" si="81"/>
        <v>880000</v>
      </c>
      <c r="AA28" s="58">
        <f t="shared" si="81"/>
        <v>920000</v>
      </c>
      <c r="AB28" s="58">
        <f t="shared" si="81"/>
        <v>960000</v>
      </c>
      <c r="AC28" s="32">
        <f t="shared" si="77"/>
        <v>8880000</v>
      </c>
      <c r="AD28" s="58">
        <f t="shared" ref="AD28:AO28" si="82">20000*AD25</f>
        <v>1000000</v>
      </c>
      <c r="AE28" s="58">
        <f t="shared" si="82"/>
        <v>1040000</v>
      </c>
      <c r="AF28" s="58">
        <f t="shared" si="82"/>
        <v>1080000</v>
      </c>
      <c r="AG28" s="58">
        <f t="shared" si="82"/>
        <v>1120000</v>
      </c>
      <c r="AH28" s="58">
        <f t="shared" si="82"/>
        <v>1160000</v>
      </c>
      <c r="AI28" s="58">
        <f t="shared" si="82"/>
        <v>1220000</v>
      </c>
      <c r="AJ28" s="58">
        <f t="shared" si="82"/>
        <v>1260000</v>
      </c>
      <c r="AK28" s="58">
        <f t="shared" si="82"/>
        <v>1300000</v>
      </c>
      <c r="AL28" s="58">
        <f t="shared" si="82"/>
        <v>1340000</v>
      </c>
      <c r="AM28" s="58">
        <f t="shared" si="82"/>
        <v>1380000</v>
      </c>
      <c r="AN28" s="58">
        <f t="shared" si="82"/>
        <v>1420000</v>
      </c>
      <c r="AO28" s="58">
        <f t="shared" si="82"/>
        <v>1460000</v>
      </c>
      <c r="AP28" s="32">
        <f t="shared" si="79"/>
        <v>14780000</v>
      </c>
      <c r="AQ28" s="39"/>
    </row>
    <row r="29" ht="15.75" customHeight="1">
      <c r="B29" s="34"/>
      <c r="C29" s="35" t="s">
        <v>33</v>
      </c>
      <c r="D29" s="59">
        <v>0.0</v>
      </c>
      <c r="E29" s="59">
        <v>0.0</v>
      </c>
      <c r="F29" s="59">
        <v>0.0</v>
      </c>
      <c r="G29" s="59">
        <v>0.0</v>
      </c>
      <c r="H29" s="59">
        <v>0.0</v>
      </c>
      <c r="I29" s="58">
        <f>I25*3000</f>
        <v>33000</v>
      </c>
      <c r="J29" s="59">
        <v>0.0</v>
      </c>
      <c r="K29" s="59">
        <v>0.0</v>
      </c>
      <c r="L29" s="59">
        <v>0.0</v>
      </c>
      <c r="M29" s="59">
        <v>0.0</v>
      </c>
      <c r="N29" s="59">
        <v>0.0</v>
      </c>
      <c r="O29" s="58">
        <f>O25*3000</f>
        <v>69000</v>
      </c>
      <c r="P29" s="36">
        <f t="shared" si="75"/>
        <v>102000</v>
      </c>
      <c r="Q29" s="59">
        <v>0.0</v>
      </c>
      <c r="R29" s="59">
        <v>0.0</v>
      </c>
      <c r="S29" s="59">
        <v>0.0</v>
      </c>
      <c r="T29" s="59">
        <v>0.0</v>
      </c>
      <c r="U29" s="59">
        <v>0.0</v>
      </c>
      <c r="V29" s="58">
        <f>V25*3000</f>
        <v>108000</v>
      </c>
      <c r="W29" s="59">
        <v>0.0</v>
      </c>
      <c r="X29" s="59">
        <v>0.0</v>
      </c>
      <c r="Y29" s="59">
        <v>0.0</v>
      </c>
      <c r="Z29" s="59">
        <v>0.0</v>
      </c>
      <c r="AA29" s="59">
        <v>0.0</v>
      </c>
      <c r="AB29" s="58">
        <f>AB25*3000</f>
        <v>144000</v>
      </c>
      <c r="AC29" s="32">
        <f t="shared" si="77"/>
        <v>252000</v>
      </c>
      <c r="AD29" s="59">
        <v>0.0</v>
      </c>
      <c r="AE29" s="59">
        <v>0.0</v>
      </c>
      <c r="AF29" s="59">
        <v>0.0</v>
      </c>
      <c r="AG29" s="59">
        <v>0.0</v>
      </c>
      <c r="AH29" s="59">
        <v>0.0</v>
      </c>
      <c r="AI29" s="58">
        <f>AI25*3000</f>
        <v>183000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8">
        <f>AO25*3000</f>
        <v>219000</v>
      </c>
      <c r="AP29" s="32">
        <f t="shared" si="79"/>
        <v>402000</v>
      </c>
      <c r="AQ29" s="39"/>
    </row>
    <row r="30" ht="15.75" customHeight="1">
      <c r="B30" s="34"/>
      <c r="C30" s="27" t="s">
        <v>34</v>
      </c>
      <c r="D30" s="59">
        <v>10000.0</v>
      </c>
      <c r="E30" s="59">
        <v>10000.0</v>
      </c>
      <c r="F30" s="59">
        <v>10000.0</v>
      </c>
      <c r="G30" s="59">
        <v>10000.0</v>
      </c>
      <c r="H30" s="59">
        <v>10000.0</v>
      </c>
      <c r="I30" s="59">
        <v>10000.0</v>
      </c>
      <c r="J30" s="59">
        <v>10000.0</v>
      </c>
      <c r="K30" s="59">
        <v>10000.0</v>
      </c>
      <c r="L30" s="59">
        <v>10000.0</v>
      </c>
      <c r="M30" s="59">
        <v>10000.0</v>
      </c>
      <c r="N30" s="59">
        <v>10000.0</v>
      </c>
      <c r="O30" s="59">
        <v>10000.0</v>
      </c>
      <c r="P30" s="36">
        <f t="shared" si="75"/>
        <v>120000</v>
      </c>
      <c r="Q30" s="59">
        <v>10000.0</v>
      </c>
      <c r="R30" s="59">
        <v>10000.0</v>
      </c>
      <c r="S30" s="59">
        <v>10000.0</v>
      </c>
      <c r="T30" s="59">
        <v>10000.0</v>
      </c>
      <c r="U30" s="59">
        <v>10000.0</v>
      </c>
      <c r="V30" s="59">
        <v>10000.0</v>
      </c>
      <c r="W30" s="59">
        <v>10000.0</v>
      </c>
      <c r="X30" s="59">
        <v>10000.0</v>
      </c>
      <c r="Y30" s="59">
        <v>10000.0</v>
      </c>
      <c r="Z30" s="59">
        <v>10000.0</v>
      </c>
      <c r="AA30" s="59">
        <v>10000.0</v>
      </c>
      <c r="AB30" s="59">
        <v>10000.0</v>
      </c>
      <c r="AC30" s="32">
        <f t="shared" si="77"/>
        <v>120000</v>
      </c>
      <c r="AD30" s="59">
        <v>10000.0</v>
      </c>
      <c r="AE30" s="59">
        <v>10000.0</v>
      </c>
      <c r="AF30" s="59">
        <v>10000.0</v>
      </c>
      <c r="AG30" s="59">
        <v>10000.0</v>
      </c>
      <c r="AH30" s="59">
        <v>10000.0</v>
      </c>
      <c r="AI30" s="59">
        <v>10000.0</v>
      </c>
      <c r="AJ30" s="59">
        <v>10000.0</v>
      </c>
      <c r="AK30" s="59">
        <v>10000.0</v>
      </c>
      <c r="AL30" s="59">
        <v>10000.0</v>
      </c>
      <c r="AM30" s="59">
        <v>10000.0</v>
      </c>
      <c r="AN30" s="59">
        <v>10000.0</v>
      </c>
      <c r="AO30" s="59">
        <v>10000.0</v>
      </c>
      <c r="AP30" s="32">
        <f t="shared" si="79"/>
        <v>120000</v>
      </c>
      <c r="AQ30" s="39"/>
    </row>
    <row r="31" ht="15.75" customHeight="1">
      <c r="B31" s="34"/>
      <c r="C31" s="27" t="s">
        <v>35</v>
      </c>
      <c r="D31" s="59">
        <v>0.0</v>
      </c>
      <c r="E31" s="59">
        <v>0.0</v>
      </c>
      <c r="F31" s="59">
        <v>0.0</v>
      </c>
      <c r="G31" s="59">
        <v>0.0</v>
      </c>
      <c r="H31" s="59">
        <v>0.0</v>
      </c>
      <c r="I31" s="59">
        <v>0.0</v>
      </c>
      <c r="J31" s="59">
        <v>0.0</v>
      </c>
      <c r="K31" s="59">
        <v>0.0</v>
      </c>
      <c r="L31" s="59">
        <v>0.0</v>
      </c>
      <c r="M31" s="59">
        <v>0.0</v>
      </c>
      <c r="N31" s="59">
        <v>0.0</v>
      </c>
      <c r="O31" s="59">
        <v>0.0</v>
      </c>
      <c r="P31" s="36">
        <f t="shared" si="75"/>
        <v>0</v>
      </c>
      <c r="Q31" s="59">
        <v>30000.0</v>
      </c>
      <c r="R31" s="59">
        <v>30000.0</v>
      </c>
      <c r="S31" s="59">
        <v>30000.0</v>
      </c>
      <c r="T31" s="59">
        <v>30000.0</v>
      </c>
      <c r="U31" s="59">
        <v>30000.0</v>
      </c>
      <c r="V31" s="59">
        <v>30000.0</v>
      </c>
      <c r="W31" s="59">
        <v>30000.0</v>
      </c>
      <c r="X31" s="59">
        <v>30000.0</v>
      </c>
      <c r="Y31" s="59">
        <v>30000.0</v>
      </c>
      <c r="Z31" s="59">
        <v>30000.0</v>
      </c>
      <c r="AA31" s="59">
        <v>30000.0</v>
      </c>
      <c r="AB31" s="59">
        <v>30000.0</v>
      </c>
      <c r="AC31" s="32">
        <f t="shared" si="77"/>
        <v>360000</v>
      </c>
      <c r="AD31" s="59">
        <v>30000.0</v>
      </c>
      <c r="AE31" s="59">
        <v>30000.0</v>
      </c>
      <c r="AF31" s="59">
        <v>30000.0</v>
      </c>
      <c r="AG31" s="59">
        <v>30000.0</v>
      </c>
      <c r="AH31" s="59">
        <v>30000.0</v>
      </c>
      <c r="AI31" s="59">
        <v>30000.0</v>
      </c>
      <c r="AJ31" s="59">
        <v>30000.0</v>
      </c>
      <c r="AK31" s="59">
        <v>30000.0</v>
      </c>
      <c r="AL31" s="59">
        <v>30000.0</v>
      </c>
      <c r="AM31" s="59">
        <v>30000.0</v>
      </c>
      <c r="AN31" s="59">
        <v>30000.0</v>
      </c>
      <c r="AO31" s="59">
        <v>30000.0</v>
      </c>
      <c r="AP31" s="32">
        <f t="shared" si="79"/>
        <v>360000</v>
      </c>
      <c r="AQ31" s="39"/>
    </row>
    <row r="32" ht="15.75" customHeight="1">
      <c r="B32" s="34"/>
      <c r="C32" s="35" t="s">
        <v>36</v>
      </c>
      <c r="D32" s="38">
        <f t="shared" ref="D32:O32" si="83">D33+D34</f>
        <v>200000</v>
      </c>
      <c r="E32" s="38">
        <f t="shared" si="83"/>
        <v>150000</v>
      </c>
      <c r="F32" s="38">
        <f t="shared" si="83"/>
        <v>130000</v>
      </c>
      <c r="G32" s="38">
        <f t="shared" si="83"/>
        <v>220000</v>
      </c>
      <c r="H32" s="38">
        <f t="shared" si="83"/>
        <v>310000</v>
      </c>
      <c r="I32" s="38">
        <f t="shared" si="83"/>
        <v>400000</v>
      </c>
      <c r="J32" s="38">
        <f t="shared" si="83"/>
        <v>460000</v>
      </c>
      <c r="K32" s="38">
        <f t="shared" si="83"/>
        <v>520000</v>
      </c>
      <c r="L32" s="38">
        <f t="shared" si="83"/>
        <v>580000</v>
      </c>
      <c r="M32" s="38">
        <f t="shared" si="83"/>
        <v>640000</v>
      </c>
      <c r="N32" s="38">
        <f t="shared" si="83"/>
        <v>670000</v>
      </c>
      <c r="O32" s="38">
        <f t="shared" si="83"/>
        <v>700000</v>
      </c>
      <c r="P32" s="36">
        <f t="shared" si="75"/>
        <v>4980000</v>
      </c>
      <c r="Q32" s="38">
        <f t="shared" ref="Q32:AB32" si="84">Q33+Q34</f>
        <v>700000</v>
      </c>
      <c r="R32" s="38">
        <f t="shared" si="84"/>
        <v>700000</v>
      </c>
      <c r="S32" s="38">
        <f t="shared" si="84"/>
        <v>700000</v>
      </c>
      <c r="T32" s="38">
        <f t="shared" si="84"/>
        <v>700000</v>
      </c>
      <c r="U32" s="38">
        <f t="shared" si="84"/>
        <v>700000</v>
      </c>
      <c r="V32" s="38">
        <f t="shared" si="84"/>
        <v>700000</v>
      </c>
      <c r="W32" s="38">
        <f t="shared" si="84"/>
        <v>700000</v>
      </c>
      <c r="X32" s="38">
        <f t="shared" si="84"/>
        <v>700000</v>
      </c>
      <c r="Y32" s="38">
        <f t="shared" si="84"/>
        <v>700000</v>
      </c>
      <c r="Z32" s="38">
        <f t="shared" si="84"/>
        <v>700000</v>
      </c>
      <c r="AA32" s="38">
        <f t="shared" si="84"/>
        <v>700000</v>
      </c>
      <c r="AB32" s="38">
        <f t="shared" si="84"/>
        <v>700000</v>
      </c>
      <c r="AC32" s="32">
        <f t="shared" si="77"/>
        <v>8400000</v>
      </c>
      <c r="AD32" s="38">
        <f t="shared" ref="AD32:AO32" si="85">AD33+AD34</f>
        <v>700000</v>
      </c>
      <c r="AE32" s="38">
        <f t="shared" si="85"/>
        <v>700000</v>
      </c>
      <c r="AF32" s="38">
        <f t="shared" si="85"/>
        <v>700000</v>
      </c>
      <c r="AG32" s="38">
        <f t="shared" si="85"/>
        <v>700000</v>
      </c>
      <c r="AH32" s="38">
        <f t="shared" si="85"/>
        <v>700000</v>
      </c>
      <c r="AI32" s="38">
        <f t="shared" si="85"/>
        <v>700000</v>
      </c>
      <c r="AJ32" s="38">
        <f t="shared" si="85"/>
        <v>700000</v>
      </c>
      <c r="AK32" s="38">
        <f t="shared" si="85"/>
        <v>700000</v>
      </c>
      <c r="AL32" s="38">
        <f t="shared" si="85"/>
        <v>700000</v>
      </c>
      <c r="AM32" s="38">
        <f t="shared" si="85"/>
        <v>700000</v>
      </c>
      <c r="AN32" s="38">
        <f t="shared" si="85"/>
        <v>700000</v>
      </c>
      <c r="AO32" s="38">
        <f t="shared" si="85"/>
        <v>700000</v>
      </c>
      <c r="AP32" s="32">
        <f t="shared" si="79"/>
        <v>8400000</v>
      </c>
      <c r="AQ32" s="39"/>
    </row>
    <row r="33" ht="15.75" customHeight="1">
      <c r="B33" s="34"/>
      <c r="C33" s="35" t="s">
        <v>37</v>
      </c>
      <c r="D33" s="41">
        <v>200000.0</v>
      </c>
      <c r="E33" s="41">
        <v>150000.0</v>
      </c>
      <c r="F33" s="41">
        <v>100000.0</v>
      </c>
      <c r="G33" s="41">
        <v>100000.0</v>
      </c>
      <c r="H33" s="41">
        <v>100000.0</v>
      </c>
      <c r="I33" s="41">
        <v>100000.0</v>
      </c>
      <c r="J33" s="41">
        <v>100000.0</v>
      </c>
      <c r="K33" s="41">
        <v>100000.0</v>
      </c>
      <c r="L33" s="41">
        <v>100000.0</v>
      </c>
      <c r="M33" s="41">
        <v>100000.0</v>
      </c>
      <c r="N33" s="41">
        <v>100000.0</v>
      </c>
      <c r="O33" s="41">
        <v>100000.0</v>
      </c>
      <c r="P33" s="36">
        <f t="shared" si="75"/>
        <v>1350000</v>
      </c>
      <c r="Q33" s="41">
        <v>100000.0</v>
      </c>
      <c r="R33" s="41">
        <v>100000.0</v>
      </c>
      <c r="S33" s="41">
        <v>100000.0</v>
      </c>
      <c r="T33" s="41">
        <v>100000.0</v>
      </c>
      <c r="U33" s="41">
        <v>100000.0</v>
      </c>
      <c r="V33" s="41">
        <v>100000.0</v>
      </c>
      <c r="W33" s="41">
        <v>100000.0</v>
      </c>
      <c r="X33" s="41">
        <v>100000.0</v>
      </c>
      <c r="Y33" s="41">
        <v>100000.0</v>
      </c>
      <c r="Z33" s="41">
        <v>100000.0</v>
      </c>
      <c r="AA33" s="41">
        <v>100000.0</v>
      </c>
      <c r="AB33" s="41">
        <v>100000.0</v>
      </c>
      <c r="AC33" s="32">
        <f t="shared" si="77"/>
        <v>1200000</v>
      </c>
      <c r="AD33" s="41">
        <v>100000.0</v>
      </c>
      <c r="AE33" s="41">
        <v>100000.0</v>
      </c>
      <c r="AF33" s="41">
        <v>100000.0</v>
      </c>
      <c r="AG33" s="41">
        <v>100000.0</v>
      </c>
      <c r="AH33" s="41">
        <v>100000.0</v>
      </c>
      <c r="AI33" s="41">
        <v>100000.0</v>
      </c>
      <c r="AJ33" s="41">
        <v>100000.0</v>
      </c>
      <c r="AK33" s="41">
        <v>100000.0</v>
      </c>
      <c r="AL33" s="41">
        <v>100000.0</v>
      </c>
      <c r="AM33" s="41">
        <v>100000.0</v>
      </c>
      <c r="AN33" s="41">
        <v>100000.0</v>
      </c>
      <c r="AO33" s="41">
        <v>100000.0</v>
      </c>
      <c r="AP33" s="32">
        <f t="shared" si="79"/>
        <v>1200000</v>
      </c>
      <c r="AQ33" s="39"/>
    </row>
    <row r="34" ht="15.75" customHeight="1">
      <c r="B34" s="34"/>
      <c r="C34" s="35" t="s">
        <v>38</v>
      </c>
      <c r="D34" s="38">
        <f t="shared" ref="D34:O34" si="86">(D7*30000)</f>
        <v>0</v>
      </c>
      <c r="E34" s="38">
        <f t="shared" si="86"/>
        <v>0</v>
      </c>
      <c r="F34" s="38">
        <f t="shared" si="86"/>
        <v>30000</v>
      </c>
      <c r="G34" s="38">
        <f t="shared" si="86"/>
        <v>120000</v>
      </c>
      <c r="H34" s="38">
        <f t="shared" si="86"/>
        <v>210000</v>
      </c>
      <c r="I34" s="38">
        <f t="shared" si="86"/>
        <v>300000</v>
      </c>
      <c r="J34" s="38">
        <f t="shared" si="86"/>
        <v>360000</v>
      </c>
      <c r="K34" s="38">
        <f t="shared" si="86"/>
        <v>420000</v>
      </c>
      <c r="L34" s="38">
        <f t="shared" si="86"/>
        <v>480000</v>
      </c>
      <c r="M34" s="38">
        <f t="shared" si="86"/>
        <v>540000</v>
      </c>
      <c r="N34" s="38">
        <f t="shared" si="86"/>
        <v>570000</v>
      </c>
      <c r="O34" s="38">
        <f t="shared" si="86"/>
        <v>600000</v>
      </c>
      <c r="P34" s="36">
        <f t="shared" si="75"/>
        <v>3630000</v>
      </c>
      <c r="Q34" s="38">
        <f t="shared" ref="Q34:AB34" si="87">(Q7*30000)</f>
        <v>600000</v>
      </c>
      <c r="R34" s="38">
        <f t="shared" si="87"/>
        <v>600000</v>
      </c>
      <c r="S34" s="38">
        <f t="shared" si="87"/>
        <v>600000</v>
      </c>
      <c r="T34" s="38">
        <f t="shared" si="87"/>
        <v>600000</v>
      </c>
      <c r="U34" s="38">
        <f t="shared" si="87"/>
        <v>600000</v>
      </c>
      <c r="V34" s="38">
        <f t="shared" si="87"/>
        <v>600000</v>
      </c>
      <c r="W34" s="38">
        <f t="shared" si="87"/>
        <v>600000</v>
      </c>
      <c r="X34" s="38">
        <f t="shared" si="87"/>
        <v>600000</v>
      </c>
      <c r="Y34" s="38">
        <f t="shared" si="87"/>
        <v>600000</v>
      </c>
      <c r="Z34" s="38">
        <f t="shared" si="87"/>
        <v>600000</v>
      </c>
      <c r="AA34" s="38">
        <f t="shared" si="87"/>
        <v>600000</v>
      </c>
      <c r="AB34" s="38">
        <f t="shared" si="87"/>
        <v>600000</v>
      </c>
      <c r="AC34" s="32">
        <f t="shared" si="77"/>
        <v>7200000</v>
      </c>
      <c r="AD34" s="38">
        <f t="shared" ref="AD34:AO34" si="88">(AD7*30000)</f>
        <v>600000</v>
      </c>
      <c r="AE34" s="38">
        <f t="shared" si="88"/>
        <v>600000</v>
      </c>
      <c r="AF34" s="38">
        <f t="shared" si="88"/>
        <v>600000</v>
      </c>
      <c r="AG34" s="38">
        <f t="shared" si="88"/>
        <v>600000</v>
      </c>
      <c r="AH34" s="38">
        <f t="shared" si="88"/>
        <v>600000</v>
      </c>
      <c r="AI34" s="38">
        <f t="shared" si="88"/>
        <v>600000</v>
      </c>
      <c r="AJ34" s="38">
        <f t="shared" si="88"/>
        <v>600000</v>
      </c>
      <c r="AK34" s="38">
        <f t="shared" si="88"/>
        <v>600000</v>
      </c>
      <c r="AL34" s="38">
        <f t="shared" si="88"/>
        <v>600000</v>
      </c>
      <c r="AM34" s="38">
        <f t="shared" si="88"/>
        <v>600000</v>
      </c>
      <c r="AN34" s="38">
        <f t="shared" si="88"/>
        <v>600000</v>
      </c>
      <c r="AO34" s="38">
        <f t="shared" si="88"/>
        <v>600000</v>
      </c>
      <c r="AP34" s="32">
        <f t="shared" si="79"/>
        <v>7200000</v>
      </c>
      <c r="AQ34" s="39"/>
    </row>
    <row r="35" ht="15.75" customHeight="1">
      <c r="B35" s="34"/>
      <c r="C35" s="35" t="s">
        <v>35</v>
      </c>
      <c r="D35" s="41">
        <v>0.0</v>
      </c>
      <c r="E35" s="41">
        <v>0.0</v>
      </c>
      <c r="F35" s="41">
        <v>0.0</v>
      </c>
      <c r="G35" s="41">
        <v>0.0</v>
      </c>
      <c r="H35" s="41">
        <v>0.0</v>
      </c>
      <c r="I35" s="41">
        <v>0.0</v>
      </c>
      <c r="J35" s="41">
        <v>0.0</v>
      </c>
      <c r="K35" s="41">
        <v>0.0</v>
      </c>
      <c r="L35" s="41">
        <v>0.0</v>
      </c>
      <c r="M35" s="41">
        <v>0.0</v>
      </c>
      <c r="N35" s="41">
        <v>0.0</v>
      </c>
      <c r="O35" s="41">
        <v>0.0</v>
      </c>
      <c r="P35" s="36">
        <f t="shared" si="75"/>
        <v>0</v>
      </c>
      <c r="Q35" s="41">
        <v>0.0</v>
      </c>
      <c r="R35" s="41">
        <v>0.0</v>
      </c>
      <c r="S35" s="41">
        <v>0.0</v>
      </c>
      <c r="T35" s="41">
        <v>0.0</v>
      </c>
      <c r="U35" s="41">
        <v>0.0</v>
      </c>
      <c r="V35" s="41">
        <v>0.0</v>
      </c>
      <c r="W35" s="41">
        <v>0.0</v>
      </c>
      <c r="X35" s="41">
        <v>0.0</v>
      </c>
      <c r="Y35" s="41">
        <v>0.0</v>
      </c>
      <c r="Z35" s="41">
        <v>0.0</v>
      </c>
      <c r="AA35" s="41">
        <v>0.0</v>
      </c>
      <c r="AB35" s="41">
        <v>0.0</v>
      </c>
      <c r="AC35" s="32">
        <f t="shared" si="77"/>
        <v>0</v>
      </c>
      <c r="AD35" s="41">
        <v>0.0</v>
      </c>
      <c r="AE35" s="41">
        <v>0.0</v>
      </c>
      <c r="AF35" s="41">
        <v>0.0</v>
      </c>
      <c r="AG35" s="41">
        <v>0.0</v>
      </c>
      <c r="AH35" s="41">
        <v>0.0</v>
      </c>
      <c r="AI35" s="41">
        <v>0.0</v>
      </c>
      <c r="AJ35" s="41">
        <v>0.0</v>
      </c>
      <c r="AK35" s="41">
        <v>0.0</v>
      </c>
      <c r="AL35" s="41">
        <v>0.0</v>
      </c>
      <c r="AM35" s="41">
        <v>0.0</v>
      </c>
      <c r="AN35" s="41">
        <v>0.0</v>
      </c>
      <c r="AO35" s="41">
        <v>0.0</v>
      </c>
      <c r="AP35" s="32">
        <f t="shared" si="79"/>
        <v>0</v>
      </c>
      <c r="AQ35" s="39"/>
    </row>
    <row r="36" ht="15.75" customHeight="1">
      <c r="B36" s="34"/>
      <c r="C36" s="35" t="s">
        <v>39</v>
      </c>
      <c r="D36" s="38">
        <f t="shared" ref="D36:O36" si="89">SUM(D37:D40)</f>
        <v>10500000</v>
      </c>
      <c r="E36" s="38">
        <f t="shared" si="89"/>
        <v>0</v>
      </c>
      <c r="F36" s="38">
        <f t="shared" si="89"/>
        <v>150000</v>
      </c>
      <c r="G36" s="38">
        <f t="shared" si="89"/>
        <v>150000</v>
      </c>
      <c r="H36" s="38">
        <f t="shared" si="89"/>
        <v>150000</v>
      </c>
      <c r="I36" s="38">
        <f t="shared" si="89"/>
        <v>150000</v>
      </c>
      <c r="J36" s="38">
        <f t="shared" si="89"/>
        <v>150000</v>
      </c>
      <c r="K36" s="38">
        <f t="shared" si="89"/>
        <v>150000</v>
      </c>
      <c r="L36" s="38">
        <f t="shared" si="89"/>
        <v>150000</v>
      </c>
      <c r="M36" s="38">
        <f t="shared" si="89"/>
        <v>150000</v>
      </c>
      <c r="N36" s="38">
        <f t="shared" si="89"/>
        <v>150000</v>
      </c>
      <c r="O36" s="38">
        <f t="shared" si="89"/>
        <v>150000</v>
      </c>
      <c r="P36" s="36">
        <f t="shared" si="75"/>
        <v>12000000</v>
      </c>
      <c r="Q36" s="38">
        <f t="shared" ref="Q36:AB36" si="90">SUM(Q37:Q40)</f>
        <v>300000</v>
      </c>
      <c r="R36" s="38">
        <f t="shared" si="90"/>
        <v>300000</v>
      </c>
      <c r="S36" s="38">
        <f t="shared" si="90"/>
        <v>300000</v>
      </c>
      <c r="T36" s="38">
        <f t="shared" si="90"/>
        <v>300000</v>
      </c>
      <c r="U36" s="38">
        <f t="shared" si="90"/>
        <v>300000</v>
      </c>
      <c r="V36" s="38">
        <f t="shared" si="90"/>
        <v>300000</v>
      </c>
      <c r="W36" s="38">
        <f t="shared" si="90"/>
        <v>300000</v>
      </c>
      <c r="X36" s="38">
        <f t="shared" si="90"/>
        <v>300000</v>
      </c>
      <c r="Y36" s="38">
        <f t="shared" si="90"/>
        <v>300000</v>
      </c>
      <c r="Z36" s="38">
        <f t="shared" si="90"/>
        <v>300000</v>
      </c>
      <c r="AA36" s="38">
        <f t="shared" si="90"/>
        <v>300000</v>
      </c>
      <c r="AB36" s="38">
        <f t="shared" si="90"/>
        <v>300000</v>
      </c>
      <c r="AC36" s="32">
        <f t="shared" si="77"/>
        <v>3600000</v>
      </c>
      <c r="AD36" s="38">
        <f t="shared" ref="AD36:AO36" si="91">SUM(AD37:AD40)</f>
        <v>450000</v>
      </c>
      <c r="AE36" s="38">
        <f t="shared" si="91"/>
        <v>450000</v>
      </c>
      <c r="AF36" s="38">
        <f t="shared" si="91"/>
        <v>450000</v>
      </c>
      <c r="AG36" s="38">
        <f t="shared" si="91"/>
        <v>450000</v>
      </c>
      <c r="AH36" s="38">
        <f t="shared" si="91"/>
        <v>450000</v>
      </c>
      <c r="AI36" s="38">
        <f t="shared" si="91"/>
        <v>450000</v>
      </c>
      <c r="AJ36" s="38">
        <f t="shared" si="91"/>
        <v>450000</v>
      </c>
      <c r="AK36" s="38">
        <f t="shared" si="91"/>
        <v>450000</v>
      </c>
      <c r="AL36" s="38">
        <f t="shared" si="91"/>
        <v>450000</v>
      </c>
      <c r="AM36" s="38">
        <f t="shared" si="91"/>
        <v>450000</v>
      </c>
      <c r="AN36" s="38">
        <f t="shared" si="91"/>
        <v>450000</v>
      </c>
      <c r="AO36" s="38">
        <f t="shared" si="91"/>
        <v>450000</v>
      </c>
      <c r="AP36" s="32">
        <f t="shared" si="79"/>
        <v>5400000</v>
      </c>
      <c r="AQ36" s="39"/>
    </row>
    <row r="37" ht="15.0" customHeight="1">
      <c r="B37" s="34"/>
      <c r="C37" s="27" t="s">
        <v>40</v>
      </c>
      <c r="D37" s="41">
        <f>850000*12</f>
        <v>10200000</v>
      </c>
      <c r="E37" s="41">
        <v>0.0</v>
      </c>
      <c r="F37" s="41">
        <v>0.0</v>
      </c>
      <c r="G37" s="41">
        <v>0.0</v>
      </c>
      <c r="H37" s="41">
        <v>0.0</v>
      </c>
      <c r="I37" s="41">
        <v>0.0</v>
      </c>
      <c r="J37" s="41">
        <v>0.0</v>
      </c>
      <c r="K37" s="41">
        <v>0.0</v>
      </c>
      <c r="L37" s="41">
        <v>0.0</v>
      </c>
      <c r="M37" s="41">
        <v>0.0</v>
      </c>
      <c r="N37" s="41">
        <v>0.0</v>
      </c>
      <c r="O37" s="41">
        <v>0.0</v>
      </c>
      <c r="P37" s="36">
        <f t="shared" si="75"/>
        <v>10200000</v>
      </c>
      <c r="Q37" s="41">
        <v>0.0</v>
      </c>
      <c r="R37" s="41">
        <v>0.0</v>
      </c>
      <c r="S37" s="41">
        <v>0.0</v>
      </c>
      <c r="T37" s="41">
        <v>0.0</v>
      </c>
      <c r="U37" s="41">
        <v>0.0</v>
      </c>
      <c r="V37" s="41">
        <v>0.0</v>
      </c>
      <c r="W37" s="41">
        <v>0.0</v>
      </c>
      <c r="X37" s="41">
        <v>0.0</v>
      </c>
      <c r="Y37" s="41">
        <v>0.0</v>
      </c>
      <c r="Z37" s="41">
        <v>0.0</v>
      </c>
      <c r="AA37" s="41">
        <v>0.0</v>
      </c>
      <c r="AB37" s="41">
        <v>0.0</v>
      </c>
      <c r="AC37" s="32">
        <f t="shared" si="77"/>
        <v>0</v>
      </c>
      <c r="AD37" s="41">
        <v>0.0</v>
      </c>
      <c r="AE37" s="41">
        <v>0.0</v>
      </c>
      <c r="AF37" s="41">
        <v>0.0</v>
      </c>
      <c r="AG37" s="41">
        <v>0.0</v>
      </c>
      <c r="AH37" s="41">
        <v>0.0</v>
      </c>
      <c r="AI37" s="41">
        <v>0.0</v>
      </c>
      <c r="AJ37" s="41">
        <v>0.0</v>
      </c>
      <c r="AK37" s="41">
        <v>0.0</v>
      </c>
      <c r="AL37" s="41">
        <v>0.0</v>
      </c>
      <c r="AM37" s="41">
        <v>0.0</v>
      </c>
      <c r="AN37" s="41">
        <v>0.0</v>
      </c>
      <c r="AO37" s="41">
        <v>0.0</v>
      </c>
      <c r="AP37" s="32">
        <f t="shared" si="79"/>
        <v>0</v>
      </c>
      <c r="AQ37" s="39"/>
    </row>
    <row r="38" ht="15.0" customHeight="1">
      <c r="B38" s="34"/>
      <c r="C38" s="27" t="s">
        <v>41</v>
      </c>
      <c r="D38" s="41">
        <v>0.0</v>
      </c>
      <c r="E38" s="41">
        <v>0.0</v>
      </c>
      <c r="F38" s="41">
        <v>0.0</v>
      </c>
      <c r="G38" s="41">
        <v>0.0</v>
      </c>
      <c r="H38" s="41">
        <v>0.0</v>
      </c>
      <c r="I38" s="41">
        <v>0.0</v>
      </c>
      <c r="J38" s="41">
        <v>0.0</v>
      </c>
      <c r="K38" s="41">
        <v>0.0</v>
      </c>
      <c r="L38" s="41">
        <v>0.0</v>
      </c>
      <c r="M38" s="41">
        <v>0.0</v>
      </c>
      <c r="N38" s="41">
        <v>0.0</v>
      </c>
      <c r="O38" s="41">
        <v>0.0</v>
      </c>
      <c r="P38" s="36">
        <f t="shared" si="75"/>
        <v>0</v>
      </c>
      <c r="Q38" s="41">
        <v>0.0</v>
      </c>
      <c r="R38" s="41">
        <v>0.0</v>
      </c>
      <c r="S38" s="41">
        <v>0.0</v>
      </c>
      <c r="T38" s="41">
        <v>0.0</v>
      </c>
      <c r="U38" s="41">
        <v>0.0</v>
      </c>
      <c r="V38" s="41">
        <v>0.0</v>
      </c>
      <c r="W38" s="41">
        <v>0.0</v>
      </c>
      <c r="X38" s="41">
        <v>0.0</v>
      </c>
      <c r="Y38" s="41">
        <v>0.0</v>
      </c>
      <c r="Z38" s="41">
        <v>0.0</v>
      </c>
      <c r="AA38" s="41">
        <v>0.0</v>
      </c>
      <c r="AB38" s="41">
        <v>0.0</v>
      </c>
      <c r="AC38" s="32">
        <f t="shared" si="77"/>
        <v>0</v>
      </c>
      <c r="AD38" s="41">
        <v>0.0</v>
      </c>
      <c r="AE38" s="41">
        <v>0.0</v>
      </c>
      <c r="AF38" s="41">
        <v>0.0</v>
      </c>
      <c r="AG38" s="41">
        <v>0.0</v>
      </c>
      <c r="AH38" s="41">
        <v>0.0</v>
      </c>
      <c r="AI38" s="41">
        <v>0.0</v>
      </c>
      <c r="AJ38" s="41">
        <v>0.0</v>
      </c>
      <c r="AK38" s="41">
        <v>0.0</v>
      </c>
      <c r="AL38" s="41">
        <v>0.0</v>
      </c>
      <c r="AM38" s="41">
        <v>0.0</v>
      </c>
      <c r="AN38" s="41">
        <v>0.0</v>
      </c>
      <c r="AO38" s="41">
        <v>0.0</v>
      </c>
      <c r="AP38" s="32">
        <f t="shared" si="79"/>
        <v>0</v>
      </c>
      <c r="AQ38" s="39"/>
    </row>
    <row r="39" ht="15.0" customHeight="1">
      <c r="B39" s="34"/>
      <c r="C39" s="27" t="s">
        <v>42</v>
      </c>
      <c r="D39" s="41">
        <v>0.0</v>
      </c>
      <c r="E39" s="41">
        <v>0.0</v>
      </c>
      <c r="F39" s="41">
        <v>0.0</v>
      </c>
      <c r="G39" s="41">
        <v>0.0</v>
      </c>
      <c r="H39" s="41">
        <v>0.0</v>
      </c>
      <c r="I39" s="41">
        <v>0.0</v>
      </c>
      <c r="J39" s="41">
        <v>0.0</v>
      </c>
      <c r="K39" s="41">
        <v>0.0</v>
      </c>
      <c r="L39" s="41">
        <v>0.0</v>
      </c>
      <c r="M39" s="41">
        <v>0.0</v>
      </c>
      <c r="N39" s="41">
        <v>0.0</v>
      </c>
      <c r="O39" s="41">
        <v>0.0</v>
      </c>
      <c r="P39" s="36">
        <f t="shared" si="75"/>
        <v>0</v>
      </c>
      <c r="Q39" s="41">
        <v>0.0</v>
      </c>
      <c r="R39" s="41">
        <v>0.0</v>
      </c>
      <c r="S39" s="41">
        <v>0.0</v>
      </c>
      <c r="T39" s="41">
        <v>0.0</v>
      </c>
      <c r="U39" s="41">
        <v>0.0</v>
      </c>
      <c r="V39" s="41">
        <v>0.0</v>
      </c>
      <c r="W39" s="41">
        <v>0.0</v>
      </c>
      <c r="X39" s="41">
        <v>0.0</v>
      </c>
      <c r="Y39" s="41">
        <v>0.0</v>
      </c>
      <c r="Z39" s="41">
        <v>0.0</v>
      </c>
      <c r="AA39" s="41">
        <v>0.0</v>
      </c>
      <c r="AB39" s="41">
        <v>0.0</v>
      </c>
      <c r="AC39" s="32">
        <f t="shared" si="77"/>
        <v>0</v>
      </c>
      <c r="AD39" s="41">
        <v>0.0</v>
      </c>
      <c r="AE39" s="41">
        <v>0.0</v>
      </c>
      <c r="AF39" s="41">
        <v>0.0</v>
      </c>
      <c r="AG39" s="41">
        <v>0.0</v>
      </c>
      <c r="AH39" s="41">
        <v>0.0</v>
      </c>
      <c r="AI39" s="41">
        <v>0.0</v>
      </c>
      <c r="AJ39" s="41">
        <v>0.0</v>
      </c>
      <c r="AK39" s="41">
        <v>0.0</v>
      </c>
      <c r="AL39" s="41">
        <v>0.0</v>
      </c>
      <c r="AM39" s="41">
        <v>0.0</v>
      </c>
      <c r="AN39" s="41">
        <v>0.0</v>
      </c>
      <c r="AO39" s="41">
        <v>0.0</v>
      </c>
      <c r="AP39" s="32">
        <f t="shared" si="79"/>
        <v>0</v>
      </c>
      <c r="AQ39" s="39"/>
    </row>
    <row r="40" ht="15.0" customHeight="1">
      <c r="B40" s="34"/>
      <c r="C40" s="27" t="s">
        <v>43</v>
      </c>
      <c r="D40" s="41">
        <v>300000.0</v>
      </c>
      <c r="E40" s="41">
        <v>0.0</v>
      </c>
      <c r="F40" s="41">
        <v>150000.0</v>
      </c>
      <c r="G40" s="41">
        <v>150000.0</v>
      </c>
      <c r="H40" s="41">
        <v>150000.0</v>
      </c>
      <c r="I40" s="41">
        <v>150000.0</v>
      </c>
      <c r="J40" s="41">
        <v>150000.0</v>
      </c>
      <c r="K40" s="41">
        <v>150000.0</v>
      </c>
      <c r="L40" s="41">
        <v>150000.0</v>
      </c>
      <c r="M40" s="41">
        <v>150000.0</v>
      </c>
      <c r="N40" s="41">
        <v>150000.0</v>
      </c>
      <c r="O40" s="41">
        <v>150000.0</v>
      </c>
      <c r="P40" s="36">
        <f t="shared" si="75"/>
        <v>1800000</v>
      </c>
      <c r="Q40" s="41">
        <v>300000.0</v>
      </c>
      <c r="R40" s="41">
        <v>300000.0</v>
      </c>
      <c r="S40" s="41">
        <v>300000.0</v>
      </c>
      <c r="T40" s="41">
        <v>300000.0</v>
      </c>
      <c r="U40" s="41">
        <v>300000.0</v>
      </c>
      <c r="V40" s="41">
        <v>300000.0</v>
      </c>
      <c r="W40" s="41">
        <v>300000.0</v>
      </c>
      <c r="X40" s="41">
        <v>300000.0</v>
      </c>
      <c r="Y40" s="41">
        <v>300000.0</v>
      </c>
      <c r="Z40" s="41">
        <v>300000.0</v>
      </c>
      <c r="AA40" s="41">
        <v>300000.0</v>
      </c>
      <c r="AB40" s="41">
        <v>300000.0</v>
      </c>
      <c r="AC40" s="32">
        <f t="shared" si="77"/>
        <v>3600000</v>
      </c>
      <c r="AD40" s="41">
        <v>450000.0</v>
      </c>
      <c r="AE40" s="41">
        <v>450000.0</v>
      </c>
      <c r="AF40" s="41">
        <v>450000.0</v>
      </c>
      <c r="AG40" s="41">
        <v>450000.0</v>
      </c>
      <c r="AH40" s="41">
        <v>450000.0</v>
      </c>
      <c r="AI40" s="41">
        <v>450000.0</v>
      </c>
      <c r="AJ40" s="41">
        <v>450000.0</v>
      </c>
      <c r="AK40" s="41">
        <v>450000.0</v>
      </c>
      <c r="AL40" s="41">
        <v>450000.0</v>
      </c>
      <c r="AM40" s="41">
        <v>450000.0</v>
      </c>
      <c r="AN40" s="41">
        <v>450000.0</v>
      </c>
      <c r="AO40" s="41">
        <v>450000.0</v>
      </c>
      <c r="AP40" s="32">
        <f t="shared" si="79"/>
        <v>5400000</v>
      </c>
      <c r="AQ40" s="39"/>
    </row>
    <row r="41" ht="15.0" customHeight="1">
      <c r="B41" s="34"/>
      <c r="C41" s="35" t="s">
        <v>44</v>
      </c>
      <c r="D41" s="38">
        <f t="shared" ref="D41:O41" si="92">SUM(D42:D44)</f>
        <v>50000</v>
      </c>
      <c r="E41" s="38">
        <f t="shared" si="92"/>
        <v>50000</v>
      </c>
      <c r="F41" s="38">
        <f t="shared" si="92"/>
        <v>50000</v>
      </c>
      <c r="G41" s="38">
        <f t="shared" si="92"/>
        <v>50000</v>
      </c>
      <c r="H41" s="38">
        <f t="shared" si="92"/>
        <v>50000</v>
      </c>
      <c r="I41" s="38">
        <f t="shared" si="92"/>
        <v>50000</v>
      </c>
      <c r="J41" s="38">
        <f t="shared" si="92"/>
        <v>50000</v>
      </c>
      <c r="K41" s="38">
        <f t="shared" si="92"/>
        <v>50000</v>
      </c>
      <c r="L41" s="38">
        <f t="shared" si="92"/>
        <v>50000</v>
      </c>
      <c r="M41" s="38">
        <f t="shared" si="92"/>
        <v>50000</v>
      </c>
      <c r="N41" s="38">
        <f t="shared" si="92"/>
        <v>50000</v>
      </c>
      <c r="O41" s="38">
        <f t="shared" si="92"/>
        <v>280000</v>
      </c>
      <c r="P41" s="36">
        <f t="shared" si="75"/>
        <v>830000</v>
      </c>
      <c r="Q41" s="38">
        <f t="shared" ref="Q41:AB41" si="93">SUM(Q42:Q44)</f>
        <v>50000</v>
      </c>
      <c r="R41" s="38">
        <f t="shared" si="93"/>
        <v>50000</v>
      </c>
      <c r="S41" s="38">
        <f t="shared" si="93"/>
        <v>50000</v>
      </c>
      <c r="T41" s="38">
        <f t="shared" si="93"/>
        <v>50000</v>
      </c>
      <c r="U41" s="38">
        <f t="shared" si="93"/>
        <v>50000</v>
      </c>
      <c r="V41" s="38">
        <f t="shared" si="93"/>
        <v>50000</v>
      </c>
      <c r="W41" s="38">
        <f t="shared" si="93"/>
        <v>50000</v>
      </c>
      <c r="X41" s="38">
        <f t="shared" si="93"/>
        <v>50000</v>
      </c>
      <c r="Y41" s="38">
        <f t="shared" si="93"/>
        <v>50000</v>
      </c>
      <c r="Z41" s="38">
        <f t="shared" si="93"/>
        <v>50000</v>
      </c>
      <c r="AA41" s="38">
        <f t="shared" si="93"/>
        <v>50000</v>
      </c>
      <c r="AB41" s="38">
        <f t="shared" si="93"/>
        <v>530000</v>
      </c>
      <c r="AC41" s="32">
        <f t="shared" si="77"/>
        <v>1080000</v>
      </c>
      <c r="AD41" s="38">
        <f t="shared" ref="AD41:AO41" si="94">SUM(AD42:AD44)</f>
        <v>50000</v>
      </c>
      <c r="AE41" s="38">
        <f t="shared" si="94"/>
        <v>50000</v>
      </c>
      <c r="AF41" s="38">
        <f t="shared" si="94"/>
        <v>50000</v>
      </c>
      <c r="AG41" s="38">
        <f t="shared" si="94"/>
        <v>50000</v>
      </c>
      <c r="AH41" s="38">
        <f t="shared" si="94"/>
        <v>50000</v>
      </c>
      <c r="AI41" s="38">
        <f t="shared" si="94"/>
        <v>50000</v>
      </c>
      <c r="AJ41" s="38">
        <f t="shared" si="94"/>
        <v>50000</v>
      </c>
      <c r="AK41" s="38">
        <f t="shared" si="94"/>
        <v>50000</v>
      </c>
      <c r="AL41" s="38">
        <f t="shared" si="94"/>
        <v>50000</v>
      </c>
      <c r="AM41" s="38">
        <f t="shared" si="94"/>
        <v>50000</v>
      </c>
      <c r="AN41" s="38">
        <f t="shared" si="94"/>
        <v>50000</v>
      </c>
      <c r="AO41" s="38">
        <f t="shared" si="94"/>
        <v>780000</v>
      </c>
      <c r="AP41" s="32">
        <f t="shared" si="79"/>
        <v>1330000</v>
      </c>
      <c r="AQ41" s="39"/>
    </row>
    <row r="42" ht="15.75" customHeight="1">
      <c r="B42" s="34"/>
      <c r="C42" s="35" t="s">
        <v>45</v>
      </c>
      <c r="D42" s="41">
        <v>50000.0</v>
      </c>
      <c r="E42" s="41">
        <v>50000.0</v>
      </c>
      <c r="F42" s="41">
        <v>50000.0</v>
      </c>
      <c r="G42" s="41">
        <v>50000.0</v>
      </c>
      <c r="H42" s="41">
        <v>50000.0</v>
      </c>
      <c r="I42" s="41">
        <v>50000.0</v>
      </c>
      <c r="J42" s="41">
        <v>50000.0</v>
      </c>
      <c r="K42" s="41">
        <v>50000.0</v>
      </c>
      <c r="L42" s="41">
        <v>50000.0</v>
      </c>
      <c r="M42" s="41">
        <v>50000.0</v>
      </c>
      <c r="N42" s="41">
        <v>50000.0</v>
      </c>
      <c r="O42" s="41">
        <f>50000+(O25*10000)</f>
        <v>280000</v>
      </c>
      <c r="P42" s="36">
        <f t="shared" si="75"/>
        <v>830000</v>
      </c>
      <c r="Q42" s="41">
        <v>50000.0</v>
      </c>
      <c r="R42" s="41">
        <v>50000.0</v>
      </c>
      <c r="S42" s="41">
        <v>50000.0</v>
      </c>
      <c r="T42" s="41">
        <v>50000.0</v>
      </c>
      <c r="U42" s="41">
        <v>50000.0</v>
      </c>
      <c r="V42" s="41">
        <v>50000.0</v>
      </c>
      <c r="W42" s="41">
        <v>50000.0</v>
      </c>
      <c r="X42" s="41">
        <v>50000.0</v>
      </c>
      <c r="Y42" s="41">
        <v>50000.0</v>
      </c>
      <c r="Z42" s="41">
        <v>50000.0</v>
      </c>
      <c r="AA42" s="41">
        <v>50000.0</v>
      </c>
      <c r="AB42" s="41">
        <f>50000+(AB25*10000)</f>
        <v>530000</v>
      </c>
      <c r="AC42" s="32">
        <f t="shared" si="77"/>
        <v>1080000</v>
      </c>
      <c r="AD42" s="41">
        <v>50000.0</v>
      </c>
      <c r="AE42" s="41">
        <v>50000.0</v>
      </c>
      <c r="AF42" s="41">
        <v>50000.0</v>
      </c>
      <c r="AG42" s="41">
        <v>50000.0</v>
      </c>
      <c r="AH42" s="41">
        <v>50000.0</v>
      </c>
      <c r="AI42" s="41">
        <v>50000.0</v>
      </c>
      <c r="AJ42" s="41">
        <v>50000.0</v>
      </c>
      <c r="AK42" s="41">
        <v>50000.0</v>
      </c>
      <c r="AL42" s="41">
        <v>50000.0</v>
      </c>
      <c r="AM42" s="41">
        <v>50000.0</v>
      </c>
      <c r="AN42" s="41">
        <v>50000.0</v>
      </c>
      <c r="AO42" s="41">
        <f>50000+(AO25*10000)</f>
        <v>780000</v>
      </c>
      <c r="AP42" s="32">
        <f t="shared" si="79"/>
        <v>1330000</v>
      </c>
      <c r="AQ42" s="39"/>
    </row>
    <row r="43" ht="15.75" customHeight="1">
      <c r="B43" s="34"/>
      <c r="C43" s="27" t="s">
        <v>46</v>
      </c>
      <c r="D43" s="41">
        <v>0.0</v>
      </c>
      <c r="E43" s="41">
        <v>0.0</v>
      </c>
      <c r="F43" s="41">
        <v>0.0</v>
      </c>
      <c r="G43" s="41">
        <v>0.0</v>
      </c>
      <c r="H43" s="41">
        <v>0.0</v>
      </c>
      <c r="I43" s="41">
        <v>0.0</v>
      </c>
      <c r="J43" s="41">
        <v>0.0</v>
      </c>
      <c r="K43" s="41">
        <v>0.0</v>
      </c>
      <c r="L43" s="41">
        <v>0.0</v>
      </c>
      <c r="M43" s="41">
        <v>0.0</v>
      </c>
      <c r="N43" s="41">
        <v>0.0</v>
      </c>
      <c r="O43" s="41">
        <v>0.0</v>
      </c>
      <c r="P43" s="36">
        <f t="shared" si="75"/>
        <v>0</v>
      </c>
      <c r="Q43" s="41">
        <v>0.0</v>
      </c>
      <c r="R43" s="41">
        <v>0.0</v>
      </c>
      <c r="S43" s="41">
        <v>0.0</v>
      </c>
      <c r="T43" s="41">
        <v>0.0</v>
      </c>
      <c r="U43" s="41">
        <v>0.0</v>
      </c>
      <c r="V43" s="41">
        <v>0.0</v>
      </c>
      <c r="W43" s="4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32">
        <f t="shared" si="77"/>
        <v>0</v>
      </c>
      <c r="AD43" s="38">
        <v>0.0</v>
      </c>
      <c r="AE43" s="38">
        <v>0.0</v>
      </c>
      <c r="AF43" s="38">
        <v>0.0</v>
      </c>
      <c r="AG43" s="38">
        <v>0.0</v>
      </c>
      <c r="AH43" s="38">
        <v>0.0</v>
      </c>
      <c r="AI43" s="38">
        <v>0.0</v>
      </c>
      <c r="AJ43" s="38">
        <v>0.0</v>
      </c>
      <c r="AK43" s="38">
        <v>0.0</v>
      </c>
      <c r="AL43" s="38">
        <v>0.0</v>
      </c>
      <c r="AM43" s="38">
        <v>0.0</v>
      </c>
      <c r="AN43" s="38">
        <v>0.0</v>
      </c>
      <c r="AO43" s="42">
        <v>0.0</v>
      </c>
      <c r="AP43" s="32">
        <f t="shared" si="79"/>
        <v>0</v>
      </c>
      <c r="AQ43" s="39"/>
    </row>
    <row r="44" ht="15.75" customHeight="1">
      <c r="B44" s="34"/>
      <c r="C44" s="27" t="s">
        <v>47</v>
      </c>
      <c r="D44" s="38">
        <v>0.0</v>
      </c>
      <c r="E44" s="38">
        <v>0.0</v>
      </c>
      <c r="F44" s="38">
        <v>0.0</v>
      </c>
      <c r="G44" s="41">
        <v>0.0</v>
      </c>
      <c r="H44" s="41">
        <v>0.0</v>
      </c>
      <c r="I44" s="38">
        <v>0.0</v>
      </c>
      <c r="J44" s="38">
        <v>0.0</v>
      </c>
      <c r="K44" s="38">
        <v>0.0</v>
      </c>
      <c r="L44" s="38">
        <v>0.0</v>
      </c>
      <c r="M44" s="38">
        <v>0.0</v>
      </c>
      <c r="N44" s="38">
        <v>0.0</v>
      </c>
      <c r="O44" s="38">
        <v>0.0</v>
      </c>
      <c r="P44" s="36">
        <f t="shared" si="75"/>
        <v>0</v>
      </c>
      <c r="Q44" s="38">
        <v>0.0</v>
      </c>
      <c r="R44" s="38">
        <v>0.0</v>
      </c>
      <c r="S44" s="38">
        <v>0.0</v>
      </c>
      <c r="T44" s="41">
        <v>0.0</v>
      </c>
      <c r="U44" s="41">
        <v>0.0</v>
      </c>
      <c r="V44" s="38">
        <v>0.0</v>
      </c>
      <c r="W44" s="38">
        <v>0.0</v>
      </c>
      <c r="X44" s="38">
        <v>0.0</v>
      </c>
      <c r="Y44" s="38">
        <v>0.0</v>
      </c>
      <c r="Z44" s="38">
        <v>0.0</v>
      </c>
      <c r="AA44" s="38">
        <v>0.0</v>
      </c>
      <c r="AB44" s="38">
        <v>0.0</v>
      </c>
      <c r="AC44" s="32">
        <f t="shared" si="77"/>
        <v>0</v>
      </c>
      <c r="AD44" s="41">
        <v>0.0</v>
      </c>
      <c r="AE44" s="41">
        <v>0.0</v>
      </c>
      <c r="AF44" s="38">
        <v>0.0</v>
      </c>
      <c r="AG44" s="38">
        <v>0.0</v>
      </c>
      <c r="AH44" s="38">
        <v>0.0</v>
      </c>
      <c r="AI44" s="38">
        <v>0.0</v>
      </c>
      <c r="AJ44" s="38">
        <v>0.0</v>
      </c>
      <c r="AK44" s="38">
        <v>0.0</v>
      </c>
      <c r="AL44" s="38">
        <v>0.0</v>
      </c>
      <c r="AM44" s="41">
        <v>0.0</v>
      </c>
      <c r="AN44" s="38">
        <v>0.0</v>
      </c>
      <c r="AO44" s="42">
        <v>0.0</v>
      </c>
      <c r="AP44" s="32">
        <f t="shared" si="79"/>
        <v>0</v>
      </c>
      <c r="AQ44" s="39"/>
    </row>
    <row r="45" ht="15.75" customHeight="1">
      <c r="B45" s="34"/>
      <c r="C45" s="35" t="s">
        <v>48</v>
      </c>
      <c r="D45" s="38">
        <v>0.0</v>
      </c>
      <c r="E45" s="38">
        <v>0.0</v>
      </c>
      <c r="F45" s="38">
        <v>0.0</v>
      </c>
      <c r="G45" s="41">
        <v>0.0</v>
      </c>
      <c r="H45" s="41">
        <v>0.0</v>
      </c>
      <c r="I45" s="38">
        <v>0.0</v>
      </c>
      <c r="J45" s="38">
        <v>0.0</v>
      </c>
      <c r="K45" s="38">
        <v>0.0</v>
      </c>
      <c r="L45" s="38">
        <v>0.0</v>
      </c>
      <c r="M45" s="38">
        <v>0.0</v>
      </c>
      <c r="N45" s="38">
        <v>0.0</v>
      </c>
      <c r="O45" s="38">
        <v>0.0</v>
      </c>
      <c r="P45" s="36">
        <f t="shared" si="75"/>
        <v>0</v>
      </c>
      <c r="Q45" s="38">
        <v>0.0</v>
      </c>
      <c r="R45" s="38">
        <v>0.0</v>
      </c>
      <c r="S45" s="38">
        <v>0.0</v>
      </c>
      <c r="T45" s="41">
        <v>0.0</v>
      </c>
      <c r="U45" s="41">
        <v>0.0</v>
      </c>
      <c r="V45" s="38">
        <v>0.0</v>
      </c>
      <c r="W45" s="38">
        <v>0.0</v>
      </c>
      <c r="X45" s="38">
        <v>0.0</v>
      </c>
      <c r="Y45" s="38">
        <v>0.0</v>
      </c>
      <c r="Z45" s="38">
        <v>0.0</v>
      </c>
      <c r="AA45" s="38">
        <v>0.0</v>
      </c>
      <c r="AB45" s="38">
        <v>0.0</v>
      </c>
      <c r="AC45" s="32">
        <f t="shared" si="77"/>
        <v>0</v>
      </c>
      <c r="AD45" s="38">
        <v>0.0</v>
      </c>
      <c r="AE45" s="38">
        <v>0.0</v>
      </c>
      <c r="AF45" s="38">
        <v>0.0</v>
      </c>
      <c r="AG45" s="41">
        <v>0.0</v>
      </c>
      <c r="AH45" s="41">
        <v>0.0</v>
      </c>
      <c r="AI45" s="38">
        <v>0.0</v>
      </c>
      <c r="AJ45" s="38">
        <v>0.0</v>
      </c>
      <c r="AK45" s="38">
        <v>0.0</v>
      </c>
      <c r="AL45" s="38">
        <v>0.0</v>
      </c>
      <c r="AM45" s="38">
        <v>0.0</v>
      </c>
      <c r="AN45" s="38">
        <v>0.0</v>
      </c>
      <c r="AO45" s="38">
        <v>0.0</v>
      </c>
      <c r="AP45" s="32">
        <f t="shared" si="79"/>
        <v>0</v>
      </c>
      <c r="AQ45" s="39"/>
    </row>
    <row r="46" ht="15.75" customHeight="1">
      <c r="B46" s="44"/>
      <c r="C46" s="60" t="s">
        <v>49</v>
      </c>
      <c r="D46" s="61">
        <f t="shared" ref="D46:O46" si="95">SUM(D28:D32,D35,D36,D41,D45)</f>
        <v>10780000</v>
      </c>
      <c r="E46" s="61">
        <f t="shared" si="95"/>
        <v>230000</v>
      </c>
      <c r="F46" s="61">
        <f t="shared" si="95"/>
        <v>380000</v>
      </c>
      <c r="G46" s="61">
        <f t="shared" si="95"/>
        <v>530000</v>
      </c>
      <c r="H46" s="61">
        <f t="shared" si="95"/>
        <v>680000</v>
      </c>
      <c r="I46" s="61">
        <f t="shared" si="95"/>
        <v>863000</v>
      </c>
      <c r="J46" s="61">
        <f t="shared" si="95"/>
        <v>930000</v>
      </c>
      <c r="K46" s="61">
        <f t="shared" si="95"/>
        <v>1030000</v>
      </c>
      <c r="L46" s="61">
        <f t="shared" si="95"/>
        <v>1130000</v>
      </c>
      <c r="M46" s="61">
        <f t="shared" si="95"/>
        <v>1230000</v>
      </c>
      <c r="N46" s="61">
        <f t="shared" si="95"/>
        <v>1300000</v>
      </c>
      <c r="O46" s="61">
        <f t="shared" si="95"/>
        <v>1669000</v>
      </c>
      <c r="P46" s="62">
        <f t="shared" si="75"/>
        <v>20752000</v>
      </c>
      <c r="Q46" s="61">
        <f t="shared" ref="Q46:AB46" si="96">SUM(Q28:Q32,Q35,Q36,Q41,Q45)</f>
        <v>1610000</v>
      </c>
      <c r="R46" s="61">
        <f t="shared" si="96"/>
        <v>1650000</v>
      </c>
      <c r="S46" s="61">
        <f t="shared" si="96"/>
        <v>1690000</v>
      </c>
      <c r="T46" s="61">
        <f t="shared" si="96"/>
        <v>1730000</v>
      </c>
      <c r="U46" s="61">
        <f t="shared" si="96"/>
        <v>1770000</v>
      </c>
      <c r="V46" s="61">
        <f t="shared" si="96"/>
        <v>1918000</v>
      </c>
      <c r="W46" s="61">
        <f t="shared" si="96"/>
        <v>1850000</v>
      </c>
      <c r="X46" s="61">
        <f t="shared" si="96"/>
        <v>1890000</v>
      </c>
      <c r="Y46" s="61">
        <f t="shared" si="96"/>
        <v>1930000</v>
      </c>
      <c r="Z46" s="61">
        <f t="shared" si="96"/>
        <v>1970000</v>
      </c>
      <c r="AA46" s="61">
        <f t="shared" si="96"/>
        <v>2010000</v>
      </c>
      <c r="AB46" s="63">
        <f t="shared" si="96"/>
        <v>2674000</v>
      </c>
      <c r="AC46" s="64">
        <f t="shared" si="77"/>
        <v>22692000</v>
      </c>
      <c r="AD46" s="61">
        <f t="shared" ref="AD46:AO46" si="97">SUM(AD28:AD32,AD35,AD36,AD41,AD45)</f>
        <v>2240000</v>
      </c>
      <c r="AE46" s="61">
        <f t="shared" si="97"/>
        <v>2280000</v>
      </c>
      <c r="AF46" s="61">
        <f t="shared" si="97"/>
        <v>2320000</v>
      </c>
      <c r="AG46" s="61">
        <f t="shared" si="97"/>
        <v>2360000</v>
      </c>
      <c r="AH46" s="61">
        <f t="shared" si="97"/>
        <v>2400000</v>
      </c>
      <c r="AI46" s="61">
        <f t="shared" si="97"/>
        <v>2643000</v>
      </c>
      <c r="AJ46" s="61">
        <f t="shared" si="97"/>
        <v>2500000</v>
      </c>
      <c r="AK46" s="61">
        <f t="shared" si="97"/>
        <v>2540000</v>
      </c>
      <c r="AL46" s="61">
        <f t="shared" si="97"/>
        <v>2580000</v>
      </c>
      <c r="AM46" s="61">
        <f t="shared" si="97"/>
        <v>2620000</v>
      </c>
      <c r="AN46" s="61">
        <f t="shared" si="97"/>
        <v>2660000</v>
      </c>
      <c r="AO46" s="63">
        <f t="shared" si="97"/>
        <v>3649000</v>
      </c>
      <c r="AP46" s="64">
        <f t="shared" si="79"/>
        <v>30792000</v>
      </c>
      <c r="AQ46" s="65" t="s">
        <v>50</v>
      </c>
    </row>
    <row r="47" ht="34.5" customHeight="1">
      <c r="B47" s="66" t="s">
        <v>51</v>
      </c>
      <c r="C47" s="67"/>
      <c r="D47" s="68">
        <f t="shared" ref="D47:O47" si="98">D27-D46</f>
        <v>-11186000</v>
      </c>
      <c r="E47" s="68">
        <f t="shared" si="98"/>
        <v>-636000</v>
      </c>
      <c r="F47" s="68">
        <f t="shared" si="98"/>
        <v>-721200</v>
      </c>
      <c r="G47" s="68">
        <f t="shared" si="98"/>
        <v>-676800</v>
      </c>
      <c r="H47" s="68">
        <f t="shared" si="98"/>
        <v>-632400</v>
      </c>
      <c r="I47" s="68">
        <f t="shared" si="98"/>
        <v>-621000</v>
      </c>
      <c r="J47" s="68">
        <f t="shared" si="98"/>
        <v>-558400</v>
      </c>
      <c r="K47" s="68">
        <f t="shared" si="98"/>
        <v>-528800</v>
      </c>
      <c r="L47" s="68">
        <f t="shared" si="98"/>
        <v>-499200</v>
      </c>
      <c r="M47" s="68">
        <f t="shared" si="98"/>
        <v>-469600</v>
      </c>
      <c r="N47" s="68">
        <f t="shared" si="98"/>
        <v>-353200</v>
      </c>
      <c r="O47" s="68">
        <f t="shared" si="98"/>
        <v>-535800</v>
      </c>
      <c r="P47" s="69">
        <f t="shared" si="75"/>
        <v>-17418400</v>
      </c>
      <c r="Q47" s="68">
        <f t="shared" ref="Q47:AB47" si="99">Q27-Q46</f>
        <v>-639600</v>
      </c>
      <c r="R47" s="68">
        <f t="shared" si="99"/>
        <v>-436400</v>
      </c>
      <c r="S47" s="68">
        <f t="shared" si="99"/>
        <v>-233200</v>
      </c>
      <c r="T47" s="68">
        <f t="shared" si="99"/>
        <v>-30000</v>
      </c>
      <c r="U47" s="68">
        <f t="shared" si="99"/>
        <v>173200</v>
      </c>
      <c r="V47" s="68">
        <f t="shared" si="99"/>
        <v>268400</v>
      </c>
      <c r="W47" s="68">
        <f t="shared" si="99"/>
        <v>579600</v>
      </c>
      <c r="X47" s="68">
        <f t="shared" si="99"/>
        <v>782800</v>
      </c>
      <c r="Y47" s="68">
        <f t="shared" si="99"/>
        <v>986000</v>
      </c>
      <c r="Z47" s="68">
        <f t="shared" si="99"/>
        <v>1189200</v>
      </c>
      <c r="AA47" s="68">
        <f t="shared" si="99"/>
        <v>1392400</v>
      </c>
      <c r="AB47" s="70">
        <f t="shared" si="99"/>
        <v>971600</v>
      </c>
      <c r="AC47" s="71">
        <f t="shared" si="77"/>
        <v>5004000</v>
      </c>
      <c r="AD47" s="68">
        <f t="shared" ref="AD47:AO47" si="100">AD27-AD46</f>
        <v>2724000</v>
      </c>
      <c r="AE47" s="68">
        <f t="shared" si="100"/>
        <v>3004000</v>
      </c>
      <c r="AF47" s="68">
        <f t="shared" si="100"/>
        <v>3284000</v>
      </c>
      <c r="AG47" s="68">
        <f t="shared" si="100"/>
        <v>3564000</v>
      </c>
      <c r="AH47" s="68">
        <f t="shared" si="100"/>
        <v>3844000</v>
      </c>
      <c r="AI47" s="68">
        <f t="shared" si="100"/>
        <v>3515000</v>
      </c>
      <c r="AJ47" s="68">
        <f t="shared" si="100"/>
        <v>3978000</v>
      </c>
      <c r="AK47" s="68">
        <f t="shared" si="100"/>
        <v>4258000</v>
      </c>
      <c r="AL47" s="68">
        <f t="shared" si="100"/>
        <v>4538000</v>
      </c>
      <c r="AM47" s="68">
        <f t="shared" si="100"/>
        <v>4818000</v>
      </c>
      <c r="AN47" s="68">
        <f t="shared" si="100"/>
        <v>5098000</v>
      </c>
      <c r="AO47" s="70">
        <f t="shared" si="100"/>
        <v>4429000</v>
      </c>
      <c r="AP47" s="71">
        <f t="shared" si="79"/>
        <v>47054000</v>
      </c>
      <c r="AQ47" s="72">
        <f>AP47*5</f>
        <v>235270000</v>
      </c>
    </row>
    <row r="48" ht="15.75" customHeight="1">
      <c r="B48" s="73" t="s">
        <v>52</v>
      </c>
      <c r="C48" s="43" t="s">
        <v>53</v>
      </c>
      <c r="D48" s="39">
        <f t="shared" ref="D48:O48" si="101">SUM(D49)</f>
        <v>0</v>
      </c>
      <c r="E48" s="39">
        <f t="shared" si="101"/>
        <v>0</v>
      </c>
      <c r="F48" s="39">
        <f t="shared" si="101"/>
        <v>0</v>
      </c>
      <c r="G48" s="39">
        <f t="shared" si="101"/>
        <v>0</v>
      </c>
      <c r="H48" s="39">
        <f t="shared" si="101"/>
        <v>0</v>
      </c>
      <c r="I48" s="39">
        <f t="shared" si="101"/>
        <v>0</v>
      </c>
      <c r="J48" s="39">
        <f t="shared" si="101"/>
        <v>0</v>
      </c>
      <c r="K48" s="39">
        <f t="shared" si="101"/>
        <v>0</v>
      </c>
      <c r="L48" s="39">
        <f t="shared" si="101"/>
        <v>0</v>
      </c>
      <c r="M48" s="39">
        <f t="shared" si="101"/>
        <v>0</v>
      </c>
      <c r="N48" s="39">
        <f t="shared" si="101"/>
        <v>0</v>
      </c>
      <c r="O48" s="39">
        <f t="shared" si="101"/>
        <v>0</v>
      </c>
      <c r="P48" s="74">
        <f t="shared" si="75"/>
        <v>0</v>
      </c>
      <c r="Q48" s="39">
        <f t="shared" ref="Q48:AB48" si="102">SUM(Q49)</f>
        <v>0</v>
      </c>
      <c r="R48" s="39">
        <f t="shared" si="102"/>
        <v>0</v>
      </c>
      <c r="S48" s="39">
        <f t="shared" si="102"/>
        <v>0</v>
      </c>
      <c r="T48" s="39">
        <f t="shared" si="102"/>
        <v>0</v>
      </c>
      <c r="U48" s="39">
        <f t="shared" si="102"/>
        <v>0</v>
      </c>
      <c r="V48" s="39">
        <f t="shared" si="102"/>
        <v>0</v>
      </c>
      <c r="W48" s="39">
        <f t="shared" si="102"/>
        <v>0</v>
      </c>
      <c r="X48" s="39">
        <f t="shared" si="102"/>
        <v>0</v>
      </c>
      <c r="Y48" s="39">
        <f t="shared" si="102"/>
        <v>400000</v>
      </c>
      <c r="Z48" s="39">
        <f t="shared" si="102"/>
        <v>800000</v>
      </c>
      <c r="AA48" s="39">
        <f t="shared" si="102"/>
        <v>400000</v>
      </c>
      <c r="AB48" s="39">
        <f t="shared" si="102"/>
        <v>800000</v>
      </c>
      <c r="AC48" s="75">
        <f t="shared" si="77"/>
        <v>2400000</v>
      </c>
      <c r="AD48" s="39">
        <f t="shared" ref="AD48:AO48" si="103">SUM(AD49)</f>
        <v>400000</v>
      </c>
      <c r="AE48" s="39">
        <f t="shared" si="103"/>
        <v>800000</v>
      </c>
      <c r="AF48" s="39">
        <f t="shared" si="103"/>
        <v>400000</v>
      </c>
      <c r="AG48" s="39">
        <f t="shared" si="103"/>
        <v>800000</v>
      </c>
      <c r="AH48" s="39">
        <f t="shared" si="103"/>
        <v>400000</v>
      </c>
      <c r="AI48" s="39">
        <f t="shared" si="103"/>
        <v>800000</v>
      </c>
      <c r="AJ48" s="39">
        <f t="shared" si="103"/>
        <v>400000</v>
      </c>
      <c r="AK48" s="39">
        <f t="shared" si="103"/>
        <v>800000</v>
      </c>
      <c r="AL48" s="39">
        <f t="shared" si="103"/>
        <v>400000</v>
      </c>
      <c r="AM48" s="39">
        <f t="shared" si="103"/>
        <v>800000</v>
      </c>
      <c r="AN48" s="39">
        <f t="shared" si="103"/>
        <v>400000</v>
      </c>
      <c r="AO48" s="39">
        <f t="shared" si="103"/>
        <v>800000</v>
      </c>
      <c r="AP48" s="75">
        <f t="shared" si="79"/>
        <v>7200000</v>
      </c>
      <c r="AQ48" s="39"/>
    </row>
    <row r="49" ht="15.75" customHeight="1">
      <c r="B49" s="76"/>
      <c r="C49" s="43" t="s">
        <v>54</v>
      </c>
      <c r="D49" s="39">
        <v>0.0</v>
      </c>
      <c r="E49" s="39">
        <v>0.0</v>
      </c>
      <c r="F49" s="39">
        <v>0.0</v>
      </c>
      <c r="G49" s="39">
        <v>0.0</v>
      </c>
      <c r="H49" s="39">
        <v>0.0</v>
      </c>
      <c r="I49" s="39">
        <v>0.0</v>
      </c>
      <c r="J49" s="39">
        <v>0.0</v>
      </c>
      <c r="K49" s="39">
        <v>0.0</v>
      </c>
      <c r="L49" s="39">
        <v>0.0</v>
      </c>
      <c r="M49" s="39">
        <v>0.0</v>
      </c>
      <c r="N49" s="39">
        <v>0.0</v>
      </c>
      <c r="O49" s="39">
        <v>0.0</v>
      </c>
      <c r="P49" s="77">
        <f t="shared" si="75"/>
        <v>0</v>
      </c>
      <c r="Q49" s="78">
        <v>0.0</v>
      </c>
      <c r="R49" s="78">
        <v>0.0</v>
      </c>
      <c r="S49" s="78">
        <v>0.0</v>
      </c>
      <c r="T49" s="78">
        <v>0.0</v>
      </c>
      <c r="U49" s="78">
        <v>0.0</v>
      </c>
      <c r="V49" s="78">
        <v>0.0</v>
      </c>
      <c r="W49" s="78">
        <v>0.0</v>
      </c>
      <c r="X49" s="78">
        <v>0.0</v>
      </c>
      <c r="Y49" s="39">
        <f>400000*1</f>
        <v>400000</v>
      </c>
      <c r="Z49" s="39">
        <f>400000*2</f>
        <v>800000</v>
      </c>
      <c r="AA49" s="39">
        <f>400000*1</f>
        <v>400000</v>
      </c>
      <c r="AB49" s="39">
        <f>400000*2</f>
        <v>800000</v>
      </c>
      <c r="AC49" s="32">
        <f t="shared" si="77"/>
        <v>2400000</v>
      </c>
      <c r="AD49" s="39">
        <f>400000*1</f>
        <v>400000</v>
      </c>
      <c r="AE49" s="39">
        <f>400000*2</f>
        <v>800000</v>
      </c>
      <c r="AF49" s="39">
        <f>400000*1</f>
        <v>400000</v>
      </c>
      <c r="AG49" s="39">
        <f>400000*2</f>
        <v>800000</v>
      </c>
      <c r="AH49" s="39">
        <f>400000*1</f>
        <v>400000</v>
      </c>
      <c r="AI49" s="39">
        <f>400000*2</f>
        <v>800000</v>
      </c>
      <c r="AJ49" s="39">
        <f>400000*1</f>
        <v>400000</v>
      </c>
      <c r="AK49" s="39">
        <f>400000*2</f>
        <v>800000</v>
      </c>
      <c r="AL49" s="39">
        <f>400000*1</f>
        <v>400000</v>
      </c>
      <c r="AM49" s="39">
        <f>400000*2</f>
        <v>800000</v>
      </c>
      <c r="AN49" s="39">
        <f>400000*1</f>
        <v>400000</v>
      </c>
      <c r="AO49" s="39">
        <f>400000*2</f>
        <v>800000</v>
      </c>
      <c r="AP49" s="32">
        <f t="shared" si="79"/>
        <v>7200000</v>
      </c>
      <c r="AQ49" s="39"/>
    </row>
    <row r="50" ht="15.75" customHeight="1">
      <c r="B50" s="76"/>
      <c r="C50" s="79" t="s">
        <v>55</v>
      </c>
      <c r="D50" s="39">
        <v>0.0</v>
      </c>
      <c r="E50" s="39">
        <v>0.0</v>
      </c>
      <c r="F50" s="39">
        <v>0.0</v>
      </c>
      <c r="G50" s="39">
        <v>0.0</v>
      </c>
      <c r="H50" s="39">
        <v>0.0</v>
      </c>
      <c r="I50" s="39">
        <v>0.0</v>
      </c>
      <c r="J50" s="39">
        <v>0.0</v>
      </c>
      <c r="K50" s="39">
        <v>0.0</v>
      </c>
      <c r="L50" s="39">
        <v>0.0</v>
      </c>
      <c r="M50" s="39">
        <v>0.0</v>
      </c>
      <c r="N50" s="39">
        <v>0.0</v>
      </c>
      <c r="O50" s="39">
        <v>0.0</v>
      </c>
      <c r="P50" s="80">
        <v>0.0</v>
      </c>
      <c r="Q50" s="78">
        <v>0.0</v>
      </c>
      <c r="R50" s="78">
        <v>0.0</v>
      </c>
      <c r="S50" s="78">
        <v>0.0</v>
      </c>
      <c r="T50" s="78">
        <v>0.0</v>
      </c>
      <c r="U50" s="78">
        <v>0.0</v>
      </c>
      <c r="V50" s="78">
        <v>0.0</v>
      </c>
      <c r="W50" s="78">
        <v>0.0</v>
      </c>
      <c r="X50" s="78">
        <v>0.0</v>
      </c>
      <c r="Y50" s="78">
        <v>0.0</v>
      </c>
      <c r="Z50" s="78">
        <v>0.0</v>
      </c>
      <c r="AA50" s="78">
        <v>0.0</v>
      </c>
      <c r="AB50" s="78">
        <v>0.0</v>
      </c>
      <c r="AC50" s="32">
        <f t="shared" si="77"/>
        <v>0</v>
      </c>
      <c r="AD50" s="78">
        <v>0.0</v>
      </c>
      <c r="AE50" s="78">
        <v>0.0</v>
      </c>
      <c r="AF50" s="78">
        <v>0.0</v>
      </c>
      <c r="AG50" s="78">
        <v>0.0</v>
      </c>
      <c r="AH50" s="78">
        <v>0.0</v>
      </c>
      <c r="AI50" s="78">
        <v>0.0</v>
      </c>
      <c r="AJ50" s="78">
        <v>0.0</v>
      </c>
      <c r="AK50" s="78">
        <v>0.0</v>
      </c>
      <c r="AL50" s="78">
        <v>0.0</v>
      </c>
      <c r="AM50" s="78">
        <v>0.0</v>
      </c>
      <c r="AN50" s="78">
        <v>0.0</v>
      </c>
      <c r="AO50" s="78">
        <v>0.0</v>
      </c>
      <c r="AP50" s="32">
        <f t="shared" si="79"/>
        <v>0</v>
      </c>
      <c r="AQ50" s="39"/>
    </row>
    <row r="51" ht="16.5" customHeight="1">
      <c r="B51" s="76"/>
      <c r="C51" s="81" t="s">
        <v>56</v>
      </c>
      <c r="D51" s="82">
        <f t="shared" ref="D51:O51" si="104">D48</f>
        <v>0</v>
      </c>
      <c r="E51" s="82">
        <f t="shared" si="104"/>
        <v>0</v>
      </c>
      <c r="F51" s="82">
        <f t="shared" si="104"/>
        <v>0</v>
      </c>
      <c r="G51" s="82">
        <f t="shared" si="104"/>
        <v>0</v>
      </c>
      <c r="H51" s="82">
        <f t="shared" si="104"/>
        <v>0</v>
      </c>
      <c r="I51" s="82">
        <f t="shared" si="104"/>
        <v>0</v>
      </c>
      <c r="J51" s="82">
        <f t="shared" si="104"/>
        <v>0</v>
      </c>
      <c r="K51" s="82">
        <f t="shared" si="104"/>
        <v>0</v>
      </c>
      <c r="L51" s="82">
        <f t="shared" si="104"/>
        <v>0</v>
      </c>
      <c r="M51" s="82">
        <f t="shared" si="104"/>
        <v>0</v>
      </c>
      <c r="N51" s="82">
        <f t="shared" si="104"/>
        <v>0</v>
      </c>
      <c r="O51" s="82">
        <f t="shared" si="104"/>
        <v>0</v>
      </c>
      <c r="P51" s="77">
        <f t="shared" ref="P51:P61" si="108">SUM(D51:O51)</f>
        <v>0</v>
      </c>
      <c r="Q51" s="82">
        <f t="shared" ref="Q51:AB51" si="105">Q48</f>
        <v>0</v>
      </c>
      <c r="R51" s="82">
        <f t="shared" si="105"/>
        <v>0</v>
      </c>
      <c r="S51" s="82">
        <f t="shared" si="105"/>
        <v>0</v>
      </c>
      <c r="T51" s="82">
        <f t="shared" si="105"/>
        <v>0</v>
      </c>
      <c r="U51" s="82">
        <f t="shared" si="105"/>
        <v>0</v>
      </c>
      <c r="V51" s="82">
        <f t="shared" si="105"/>
        <v>0</v>
      </c>
      <c r="W51" s="82">
        <f t="shared" si="105"/>
        <v>0</v>
      </c>
      <c r="X51" s="82">
        <f t="shared" si="105"/>
        <v>0</v>
      </c>
      <c r="Y51" s="82">
        <f t="shared" si="105"/>
        <v>400000</v>
      </c>
      <c r="Z51" s="82">
        <f t="shared" si="105"/>
        <v>800000</v>
      </c>
      <c r="AA51" s="82">
        <f t="shared" si="105"/>
        <v>400000</v>
      </c>
      <c r="AB51" s="83">
        <f t="shared" si="105"/>
        <v>800000</v>
      </c>
      <c r="AC51" s="32">
        <f t="shared" si="77"/>
        <v>2400000</v>
      </c>
      <c r="AD51" s="82">
        <f t="shared" ref="AD51:AO51" si="106">AD48</f>
        <v>400000</v>
      </c>
      <c r="AE51" s="82">
        <f t="shared" si="106"/>
        <v>800000</v>
      </c>
      <c r="AF51" s="82">
        <f t="shared" si="106"/>
        <v>400000</v>
      </c>
      <c r="AG51" s="82">
        <f t="shared" si="106"/>
        <v>800000</v>
      </c>
      <c r="AH51" s="82">
        <f t="shared" si="106"/>
        <v>400000</v>
      </c>
      <c r="AI51" s="82">
        <f t="shared" si="106"/>
        <v>800000</v>
      </c>
      <c r="AJ51" s="82">
        <f t="shared" si="106"/>
        <v>400000</v>
      </c>
      <c r="AK51" s="82">
        <f t="shared" si="106"/>
        <v>800000</v>
      </c>
      <c r="AL51" s="82">
        <f t="shared" si="106"/>
        <v>400000</v>
      </c>
      <c r="AM51" s="82">
        <f t="shared" si="106"/>
        <v>800000</v>
      </c>
      <c r="AN51" s="82">
        <f t="shared" si="106"/>
        <v>400000</v>
      </c>
      <c r="AO51" s="83">
        <f t="shared" si="106"/>
        <v>800000</v>
      </c>
      <c r="AP51" s="32">
        <f t="shared" si="79"/>
        <v>7200000</v>
      </c>
      <c r="AQ51" s="39"/>
    </row>
    <row r="52" ht="34.5" customHeight="1">
      <c r="B52" s="84" t="s">
        <v>57</v>
      </c>
      <c r="C52" s="67"/>
      <c r="D52" s="85">
        <f t="shared" ref="D52:O52" si="107">D47+D48</f>
        <v>-11186000</v>
      </c>
      <c r="E52" s="85">
        <f t="shared" si="107"/>
        <v>-636000</v>
      </c>
      <c r="F52" s="85">
        <f t="shared" si="107"/>
        <v>-721200</v>
      </c>
      <c r="G52" s="85">
        <f t="shared" si="107"/>
        <v>-676800</v>
      </c>
      <c r="H52" s="85">
        <f t="shared" si="107"/>
        <v>-632400</v>
      </c>
      <c r="I52" s="85">
        <f t="shared" si="107"/>
        <v>-621000</v>
      </c>
      <c r="J52" s="85">
        <f t="shared" si="107"/>
        <v>-558400</v>
      </c>
      <c r="K52" s="85">
        <f t="shared" si="107"/>
        <v>-528800</v>
      </c>
      <c r="L52" s="85">
        <f t="shared" si="107"/>
        <v>-499200</v>
      </c>
      <c r="M52" s="85">
        <f t="shared" si="107"/>
        <v>-469600</v>
      </c>
      <c r="N52" s="85">
        <f t="shared" si="107"/>
        <v>-353200</v>
      </c>
      <c r="O52" s="85">
        <f t="shared" si="107"/>
        <v>-535800</v>
      </c>
      <c r="P52" s="86">
        <f t="shared" si="108"/>
        <v>-17418400</v>
      </c>
      <c r="Q52" s="85">
        <f t="shared" ref="Q52:AB52" si="109">Q47+Q48</f>
        <v>-639600</v>
      </c>
      <c r="R52" s="85">
        <f t="shared" si="109"/>
        <v>-436400</v>
      </c>
      <c r="S52" s="85">
        <f t="shared" si="109"/>
        <v>-233200</v>
      </c>
      <c r="T52" s="85">
        <f t="shared" si="109"/>
        <v>-30000</v>
      </c>
      <c r="U52" s="85">
        <f t="shared" si="109"/>
        <v>173200</v>
      </c>
      <c r="V52" s="85">
        <f t="shared" si="109"/>
        <v>268400</v>
      </c>
      <c r="W52" s="85">
        <f t="shared" si="109"/>
        <v>579600</v>
      </c>
      <c r="X52" s="85">
        <f t="shared" si="109"/>
        <v>782800</v>
      </c>
      <c r="Y52" s="85">
        <f t="shared" si="109"/>
        <v>1386000</v>
      </c>
      <c r="Z52" s="85">
        <f t="shared" si="109"/>
        <v>1989200</v>
      </c>
      <c r="AA52" s="85">
        <f t="shared" si="109"/>
        <v>1792400</v>
      </c>
      <c r="AB52" s="87">
        <f t="shared" si="109"/>
        <v>1771600</v>
      </c>
      <c r="AC52" s="86">
        <f t="shared" si="77"/>
        <v>7404000</v>
      </c>
      <c r="AD52" s="85">
        <f t="shared" ref="AD52:AO52" si="110">AD47+AD48</f>
        <v>3124000</v>
      </c>
      <c r="AE52" s="85">
        <f t="shared" si="110"/>
        <v>3804000</v>
      </c>
      <c r="AF52" s="85">
        <f t="shared" si="110"/>
        <v>3684000</v>
      </c>
      <c r="AG52" s="85">
        <f t="shared" si="110"/>
        <v>4364000</v>
      </c>
      <c r="AH52" s="85">
        <f t="shared" si="110"/>
        <v>4244000</v>
      </c>
      <c r="AI52" s="85">
        <f t="shared" si="110"/>
        <v>4315000</v>
      </c>
      <c r="AJ52" s="85">
        <f t="shared" si="110"/>
        <v>4378000</v>
      </c>
      <c r="AK52" s="85">
        <f t="shared" si="110"/>
        <v>5058000</v>
      </c>
      <c r="AL52" s="85">
        <f t="shared" si="110"/>
        <v>4938000</v>
      </c>
      <c r="AM52" s="85">
        <f t="shared" si="110"/>
        <v>5618000</v>
      </c>
      <c r="AN52" s="85">
        <f t="shared" si="110"/>
        <v>5498000</v>
      </c>
      <c r="AO52" s="87">
        <f t="shared" si="110"/>
        <v>5229000</v>
      </c>
      <c r="AP52" s="86">
        <f t="shared" si="79"/>
        <v>54254000</v>
      </c>
      <c r="AQ52" s="72">
        <f>AP52*5</f>
        <v>271270000</v>
      </c>
    </row>
    <row r="53" ht="15.75" customHeight="1">
      <c r="B53" s="88" t="s">
        <v>58</v>
      </c>
      <c r="C53" s="79" t="s">
        <v>59</v>
      </c>
      <c r="D53" s="39">
        <f t="shared" ref="D53:O53" si="111">SUM(D54:D56)</f>
        <v>0</v>
      </c>
      <c r="E53" s="39">
        <f t="shared" si="111"/>
        <v>0</v>
      </c>
      <c r="F53" s="39">
        <f t="shared" si="111"/>
        <v>0</v>
      </c>
      <c r="G53" s="39">
        <f t="shared" si="111"/>
        <v>0</v>
      </c>
      <c r="H53" s="39">
        <f t="shared" si="111"/>
        <v>0</v>
      </c>
      <c r="I53" s="39">
        <f t="shared" si="111"/>
        <v>0</v>
      </c>
      <c r="J53" s="39">
        <f t="shared" si="111"/>
        <v>0</v>
      </c>
      <c r="K53" s="39">
        <f t="shared" si="111"/>
        <v>0</v>
      </c>
      <c r="L53" s="39">
        <f t="shared" si="111"/>
        <v>0</v>
      </c>
      <c r="M53" s="39">
        <f t="shared" si="111"/>
        <v>0</v>
      </c>
      <c r="N53" s="39">
        <f t="shared" si="111"/>
        <v>0</v>
      </c>
      <c r="O53" s="39">
        <f t="shared" si="111"/>
        <v>0</v>
      </c>
      <c r="P53" s="32">
        <f t="shared" si="108"/>
        <v>0</v>
      </c>
      <c r="Q53" s="39">
        <f t="shared" ref="Q53:AB53" si="112">SUM(Q54:Q56)</f>
        <v>0</v>
      </c>
      <c r="R53" s="39">
        <f t="shared" si="112"/>
        <v>868400</v>
      </c>
      <c r="S53" s="39">
        <f t="shared" si="112"/>
        <v>0</v>
      </c>
      <c r="T53" s="39">
        <f t="shared" si="112"/>
        <v>0</v>
      </c>
      <c r="U53" s="39">
        <f t="shared" si="112"/>
        <v>0</v>
      </c>
      <c r="V53" s="39">
        <f t="shared" si="112"/>
        <v>0</v>
      </c>
      <c r="W53" s="39">
        <f t="shared" si="112"/>
        <v>0</v>
      </c>
      <c r="X53" s="39">
        <f t="shared" si="112"/>
        <v>0</v>
      </c>
      <c r="Y53" s="39">
        <f t="shared" si="112"/>
        <v>0</v>
      </c>
      <c r="Z53" s="39">
        <f t="shared" si="112"/>
        <v>0</v>
      </c>
      <c r="AA53" s="39">
        <f t="shared" si="112"/>
        <v>0</v>
      </c>
      <c r="AB53" s="39">
        <f t="shared" si="112"/>
        <v>0</v>
      </c>
      <c r="AC53" s="89">
        <v>0.0</v>
      </c>
      <c r="AD53" s="39">
        <f t="shared" ref="AD53:AO53" si="113">SUM(AD54:AD56)</f>
        <v>0</v>
      </c>
      <c r="AE53" s="39">
        <f t="shared" si="113"/>
        <v>4693728</v>
      </c>
      <c r="AF53" s="39">
        <f t="shared" si="113"/>
        <v>0</v>
      </c>
      <c r="AG53" s="39">
        <f t="shared" si="113"/>
        <v>0</v>
      </c>
      <c r="AH53" s="39">
        <f t="shared" si="113"/>
        <v>0</v>
      </c>
      <c r="AI53" s="39">
        <f t="shared" si="113"/>
        <v>0</v>
      </c>
      <c r="AJ53" s="39">
        <f t="shared" si="113"/>
        <v>0</v>
      </c>
      <c r="AK53" s="39">
        <f t="shared" si="113"/>
        <v>0</v>
      </c>
      <c r="AL53" s="39">
        <f t="shared" si="113"/>
        <v>0</v>
      </c>
      <c r="AM53" s="39">
        <f t="shared" si="113"/>
        <v>0</v>
      </c>
      <c r="AN53" s="39">
        <f t="shared" si="113"/>
        <v>0</v>
      </c>
      <c r="AO53" s="39">
        <f t="shared" si="113"/>
        <v>0</v>
      </c>
      <c r="AP53" s="75">
        <f t="shared" si="79"/>
        <v>4693728</v>
      </c>
      <c r="AQ53" s="39"/>
    </row>
    <row r="54" ht="15.75" customHeight="1">
      <c r="B54" s="76"/>
      <c r="C54" s="79" t="s">
        <v>60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39">
        <v>0.0</v>
      </c>
      <c r="K54" s="39">
        <v>0.0</v>
      </c>
      <c r="L54" s="39">
        <v>0.0</v>
      </c>
      <c r="M54" s="39">
        <v>0.0</v>
      </c>
      <c r="N54" s="39">
        <v>0.0</v>
      </c>
      <c r="O54" s="39">
        <v>0.0</v>
      </c>
      <c r="P54" s="32">
        <f t="shared" si="108"/>
        <v>0</v>
      </c>
      <c r="Q54" s="78">
        <v>0.0</v>
      </c>
      <c r="R54" s="78">
        <v>70000.0</v>
      </c>
      <c r="S54" s="78">
        <v>0.0</v>
      </c>
      <c r="T54" s="78">
        <v>0.0</v>
      </c>
      <c r="U54" s="78">
        <v>0.0</v>
      </c>
      <c r="V54" s="78">
        <v>0.0</v>
      </c>
      <c r="W54" s="78">
        <v>0.0</v>
      </c>
      <c r="X54" s="78">
        <v>0.0</v>
      </c>
      <c r="Y54" s="78">
        <v>0.0</v>
      </c>
      <c r="Z54" s="78">
        <v>0.0</v>
      </c>
      <c r="AA54" s="78">
        <v>0.0</v>
      </c>
      <c r="AB54" s="78">
        <v>0.0</v>
      </c>
      <c r="AC54" s="32">
        <f t="shared" ref="AC54:AC61" si="114">SUM(Q54:AB54)</f>
        <v>70000</v>
      </c>
      <c r="AD54" s="78">
        <v>0.0</v>
      </c>
      <c r="AE54" s="78">
        <f>AC52*23.2%</f>
        <v>1717728</v>
      </c>
      <c r="AF54" s="78">
        <v>0.0</v>
      </c>
      <c r="AG54" s="78">
        <v>0.0</v>
      </c>
      <c r="AH54" s="78">
        <v>0.0</v>
      </c>
      <c r="AI54" s="78">
        <v>0.0</v>
      </c>
      <c r="AJ54" s="78">
        <v>0.0</v>
      </c>
      <c r="AK54" s="78">
        <v>0.0</v>
      </c>
      <c r="AL54" s="78">
        <v>0.0</v>
      </c>
      <c r="AM54" s="78">
        <v>0.0</v>
      </c>
      <c r="AN54" s="78">
        <v>0.0</v>
      </c>
      <c r="AO54" s="78">
        <v>0.0</v>
      </c>
      <c r="AP54" s="32">
        <f t="shared" si="79"/>
        <v>1717728</v>
      </c>
      <c r="AQ54" s="39"/>
    </row>
    <row r="55" ht="15.75" customHeight="1">
      <c r="B55" s="76"/>
      <c r="C55" s="79" t="s">
        <v>61</v>
      </c>
      <c r="D55" s="39">
        <v>0.0</v>
      </c>
      <c r="E55" s="39">
        <v>0.0</v>
      </c>
      <c r="F55" s="39">
        <v>0.0</v>
      </c>
      <c r="G55" s="39">
        <v>0.0</v>
      </c>
      <c r="H55" s="39">
        <v>0.0</v>
      </c>
      <c r="I55" s="39">
        <v>0.0</v>
      </c>
      <c r="J55" s="39">
        <v>0.0</v>
      </c>
      <c r="K55" s="39">
        <v>0.0</v>
      </c>
      <c r="L55" s="39">
        <v>0.0</v>
      </c>
      <c r="M55" s="39">
        <v>0.0</v>
      </c>
      <c r="N55" s="39">
        <v>0.0</v>
      </c>
      <c r="O55" s="39">
        <v>0.0</v>
      </c>
      <c r="P55" s="32">
        <f t="shared" si="108"/>
        <v>0</v>
      </c>
      <c r="Q55" s="78">
        <v>0.0</v>
      </c>
      <c r="R55" s="78">
        <f>(P14*2%)</f>
        <v>798400</v>
      </c>
      <c r="S55" s="78">
        <v>0.0</v>
      </c>
      <c r="T55" s="78">
        <v>0.0</v>
      </c>
      <c r="U55" s="78">
        <v>0.0</v>
      </c>
      <c r="V55" s="78">
        <v>0.0</v>
      </c>
      <c r="W55" s="78">
        <v>0.0</v>
      </c>
      <c r="X55" s="78">
        <v>0.0</v>
      </c>
      <c r="Y55" s="78">
        <v>0.0</v>
      </c>
      <c r="Z55" s="78">
        <v>0.0</v>
      </c>
      <c r="AA55" s="78">
        <v>0.0</v>
      </c>
      <c r="AB55" s="78">
        <v>0.0</v>
      </c>
      <c r="AC55" s="32">
        <f t="shared" si="114"/>
        <v>798400</v>
      </c>
      <c r="AD55" s="78">
        <v>0.0</v>
      </c>
      <c r="AE55" s="78">
        <f>AC14*2%</f>
        <v>2976000</v>
      </c>
      <c r="AF55" s="78">
        <v>0.0</v>
      </c>
      <c r="AG55" s="78">
        <v>0.0</v>
      </c>
      <c r="AH55" s="78">
        <v>0.0</v>
      </c>
      <c r="AI55" s="78">
        <v>0.0</v>
      </c>
      <c r="AJ55" s="78">
        <v>0.0</v>
      </c>
      <c r="AK55" s="78">
        <v>0.0</v>
      </c>
      <c r="AL55" s="78">
        <v>0.0</v>
      </c>
      <c r="AM55" s="78">
        <v>0.0</v>
      </c>
      <c r="AN55" s="78">
        <v>0.0</v>
      </c>
      <c r="AO55" s="78">
        <v>0.0</v>
      </c>
      <c r="AP55" s="32">
        <f t="shared" si="79"/>
        <v>2976000</v>
      </c>
      <c r="AQ55" s="39"/>
    </row>
    <row r="56" ht="15.75" customHeight="1">
      <c r="B56" s="76"/>
      <c r="C56" s="79" t="s">
        <v>62</v>
      </c>
      <c r="D56" s="78">
        <v>0.0</v>
      </c>
      <c r="E56" s="39">
        <v>0.0</v>
      </c>
      <c r="F56" s="39">
        <v>0.0</v>
      </c>
      <c r="G56" s="39">
        <v>0.0</v>
      </c>
      <c r="H56" s="39">
        <v>0.0</v>
      </c>
      <c r="I56" s="39">
        <v>0.0</v>
      </c>
      <c r="J56" s="39">
        <v>0.0</v>
      </c>
      <c r="K56" s="39">
        <v>0.0</v>
      </c>
      <c r="L56" s="39">
        <v>0.0</v>
      </c>
      <c r="M56" s="39">
        <v>0.0</v>
      </c>
      <c r="N56" s="39">
        <v>0.0</v>
      </c>
      <c r="O56" s="39">
        <v>0.0</v>
      </c>
      <c r="P56" s="32">
        <f t="shared" si="108"/>
        <v>0</v>
      </c>
      <c r="Q56" s="78">
        <v>0.0</v>
      </c>
      <c r="R56" s="78">
        <v>0.0</v>
      </c>
      <c r="S56" s="78">
        <v>0.0</v>
      </c>
      <c r="T56" s="78">
        <v>0.0</v>
      </c>
      <c r="U56" s="78">
        <v>0.0</v>
      </c>
      <c r="V56" s="78">
        <v>0.0</v>
      </c>
      <c r="W56" s="78">
        <v>0.0</v>
      </c>
      <c r="X56" s="78">
        <v>0.0</v>
      </c>
      <c r="Y56" s="78">
        <v>0.0</v>
      </c>
      <c r="Z56" s="78">
        <v>0.0</v>
      </c>
      <c r="AA56" s="78">
        <v>0.0</v>
      </c>
      <c r="AB56" s="78">
        <v>0.0</v>
      </c>
      <c r="AC56" s="32">
        <f t="shared" si="114"/>
        <v>0</v>
      </c>
      <c r="AD56" s="78">
        <v>0.0</v>
      </c>
      <c r="AE56" s="78">
        <v>0.0</v>
      </c>
      <c r="AF56" s="78">
        <v>0.0</v>
      </c>
      <c r="AG56" s="78">
        <v>0.0</v>
      </c>
      <c r="AH56" s="78">
        <v>0.0</v>
      </c>
      <c r="AI56" s="78">
        <v>0.0</v>
      </c>
      <c r="AJ56" s="78">
        <v>0.0</v>
      </c>
      <c r="AK56" s="78">
        <v>0.0</v>
      </c>
      <c r="AL56" s="78">
        <v>0.0</v>
      </c>
      <c r="AM56" s="78">
        <v>0.0</v>
      </c>
      <c r="AN56" s="78">
        <v>0.0</v>
      </c>
      <c r="AO56" s="78">
        <v>0.0</v>
      </c>
      <c r="AP56" s="32">
        <f t="shared" si="79"/>
        <v>0</v>
      </c>
      <c r="AQ56" s="39"/>
    </row>
    <row r="57" ht="15.75" customHeight="1">
      <c r="B57" s="76"/>
      <c r="C57" s="79" t="s">
        <v>63</v>
      </c>
      <c r="D57" s="78">
        <v>0.0</v>
      </c>
      <c r="E57" s="78">
        <v>0.0</v>
      </c>
      <c r="F57" s="39">
        <v>0.0</v>
      </c>
      <c r="G57" s="39">
        <v>0.0</v>
      </c>
      <c r="H57" s="78">
        <v>0.0</v>
      </c>
      <c r="I57" s="39">
        <v>0.0</v>
      </c>
      <c r="J57" s="78">
        <v>0.0</v>
      </c>
      <c r="K57" s="39">
        <v>0.0</v>
      </c>
      <c r="L57" s="78">
        <v>0.0</v>
      </c>
      <c r="M57" s="39">
        <v>0.0</v>
      </c>
      <c r="N57" s="39">
        <v>0.0</v>
      </c>
      <c r="O57" s="39">
        <v>0.0</v>
      </c>
      <c r="P57" s="32">
        <f t="shared" si="108"/>
        <v>0</v>
      </c>
      <c r="Q57" s="39">
        <v>0.0</v>
      </c>
      <c r="R57" s="39">
        <v>0.0</v>
      </c>
      <c r="S57" s="39">
        <v>0.0</v>
      </c>
      <c r="T57" s="39">
        <v>0.0</v>
      </c>
      <c r="U57" s="39">
        <v>0.0</v>
      </c>
      <c r="V57" s="39">
        <v>0.0</v>
      </c>
      <c r="W57" s="39">
        <v>0.0</v>
      </c>
      <c r="X57" s="39">
        <v>0.0</v>
      </c>
      <c r="Y57" s="39">
        <v>0.0</v>
      </c>
      <c r="Z57" s="39">
        <v>0.0</v>
      </c>
      <c r="AA57" s="39">
        <v>0.0</v>
      </c>
      <c r="AB57" s="39">
        <v>0.0</v>
      </c>
      <c r="AC57" s="32">
        <f t="shared" si="114"/>
        <v>0</v>
      </c>
      <c r="AD57" s="78">
        <v>0.0</v>
      </c>
      <c r="AE57" s="78">
        <v>0.0</v>
      </c>
      <c r="AF57" s="78">
        <v>0.0</v>
      </c>
      <c r="AG57" s="78">
        <v>0.0</v>
      </c>
      <c r="AH57" s="78">
        <v>0.0</v>
      </c>
      <c r="AI57" s="78">
        <v>0.0</v>
      </c>
      <c r="AJ57" s="78">
        <v>0.0</v>
      </c>
      <c r="AK57" s="78">
        <v>0.0</v>
      </c>
      <c r="AL57" s="78">
        <v>0.0</v>
      </c>
      <c r="AM57" s="78">
        <v>0.0</v>
      </c>
      <c r="AN57" s="78">
        <v>0.0</v>
      </c>
      <c r="AO57" s="78">
        <v>0.0</v>
      </c>
      <c r="AP57" s="32">
        <f t="shared" si="79"/>
        <v>0</v>
      </c>
      <c r="AQ57" s="39"/>
    </row>
    <row r="58" ht="15.75" customHeight="1">
      <c r="B58" s="76"/>
      <c r="C58" s="79" t="s">
        <v>64</v>
      </c>
      <c r="D58" s="78">
        <v>0.0</v>
      </c>
      <c r="E58" s="78">
        <v>0.0</v>
      </c>
      <c r="F58" s="78">
        <v>0.0</v>
      </c>
      <c r="G58" s="78">
        <v>0.0</v>
      </c>
      <c r="H58" s="78">
        <v>0.0</v>
      </c>
      <c r="I58" s="78">
        <v>0.0</v>
      </c>
      <c r="J58" s="78">
        <v>0.0</v>
      </c>
      <c r="K58" s="78">
        <v>0.0</v>
      </c>
      <c r="L58" s="78">
        <v>0.0</v>
      </c>
      <c r="M58" s="78">
        <v>0.0</v>
      </c>
      <c r="N58" s="78">
        <v>0.0</v>
      </c>
      <c r="O58" s="78">
        <v>0.0</v>
      </c>
      <c r="P58" s="32">
        <f t="shared" si="108"/>
        <v>0</v>
      </c>
      <c r="Q58" s="78">
        <v>0.0</v>
      </c>
      <c r="R58" s="78">
        <v>0.0</v>
      </c>
      <c r="S58" s="78">
        <v>0.0</v>
      </c>
      <c r="T58" s="78">
        <v>0.0</v>
      </c>
      <c r="U58" s="78">
        <v>0.0</v>
      </c>
      <c r="V58" s="78">
        <v>0.0</v>
      </c>
      <c r="W58" s="78">
        <v>0.0</v>
      </c>
      <c r="X58" s="78">
        <v>0.0</v>
      </c>
      <c r="Y58" s="78">
        <v>0.0</v>
      </c>
      <c r="Z58" s="78">
        <v>0.0</v>
      </c>
      <c r="AA58" s="78">
        <v>0.0</v>
      </c>
      <c r="AB58" s="78">
        <v>0.0</v>
      </c>
      <c r="AC58" s="32">
        <f t="shared" si="114"/>
        <v>0</v>
      </c>
      <c r="AD58" s="78">
        <v>0.0</v>
      </c>
      <c r="AE58" s="78">
        <v>0.0</v>
      </c>
      <c r="AF58" s="78">
        <v>0.0</v>
      </c>
      <c r="AG58" s="78">
        <v>0.0</v>
      </c>
      <c r="AH58" s="78">
        <v>0.0</v>
      </c>
      <c r="AI58" s="78">
        <v>0.0</v>
      </c>
      <c r="AJ58" s="78">
        <v>0.0</v>
      </c>
      <c r="AK58" s="78">
        <v>0.0</v>
      </c>
      <c r="AL58" s="78">
        <v>0.0</v>
      </c>
      <c r="AM58" s="78">
        <v>0.0</v>
      </c>
      <c r="AN58" s="78">
        <v>0.0</v>
      </c>
      <c r="AO58" s="78">
        <v>0.0</v>
      </c>
      <c r="AP58" s="32">
        <f t="shared" si="79"/>
        <v>0</v>
      </c>
      <c r="AQ58" s="39"/>
    </row>
    <row r="59" ht="15.75" customHeight="1">
      <c r="B59" s="76"/>
      <c r="C59" s="79" t="s">
        <v>65</v>
      </c>
      <c r="D59" s="39">
        <v>0.0</v>
      </c>
      <c r="E59" s="39">
        <v>0.0</v>
      </c>
      <c r="F59" s="39">
        <v>0.0</v>
      </c>
      <c r="G59" s="78">
        <v>0.0</v>
      </c>
      <c r="H59" s="78">
        <v>0.0</v>
      </c>
      <c r="I59" s="78">
        <v>0.0</v>
      </c>
      <c r="J59" s="78">
        <v>0.0</v>
      </c>
      <c r="K59" s="78">
        <v>0.0</v>
      </c>
      <c r="L59" s="78">
        <v>0.0</v>
      </c>
      <c r="M59" s="78">
        <v>0.0</v>
      </c>
      <c r="N59" s="78">
        <v>0.0</v>
      </c>
      <c r="O59" s="78">
        <v>0.0</v>
      </c>
      <c r="P59" s="32">
        <f t="shared" si="108"/>
        <v>0</v>
      </c>
      <c r="Q59" s="78">
        <v>0.0</v>
      </c>
      <c r="R59" s="78">
        <v>0.0</v>
      </c>
      <c r="S59" s="78">
        <v>0.0</v>
      </c>
      <c r="T59" s="78">
        <v>0.0</v>
      </c>
      <c r="U59" s="78">
        <v>0.0</v>
      </c>
      <c r="V59" s="78">
        <v>0.0</v>
      </c>
      <c r="W59" s="78">
        <v>0.0</v>
      </c>
      <c r="X59" s="78">
        <v>0.0</v>
      </c>
      <c r="Y59" s="78">
        <v>0.0</v>
      </c>
      <c r="Z59" s="78">
        <v>0.0</v>
      </c>
      <c r="AA59" s="78">
        <v>0.0</v>
      </c>
      <c r="AB59" s="78">
        <v>0.0</v>
      </c>
      <c r="AC59" s="32">
        <f t="shared" si="114"/>
        <v>0</v>
      </c>
      <c r="AD59" s="78">
        <v>0.0</v>
      </c>
      <c r="AE59" s="78">
        <v>0.0</v>
      </c>
      <c r="AF59" s="78">
        <v>0.0</v>
      </c>
      <c r="AG59" s="78">
        <v>0.0</v>
      </c>
      <c r="AH59" s="78">
        <v>0.0</v>
      </c>
      <c r="AI59" s="78">
        <v>0.0</v>
      </c>
      <c r="AJ59" s="78">
        <v>0.0</v>
      </c>
      <c r="AK59" s="78">
        <v>0.0</v>
      </c>
      <c r="AL59" s="78">
        <v>0.0</v>
      </c>
      <c r="AM59" s="78">
        <v>0.0</v>
      </c>
      <c r="AN59" s="78">
        <v>0.0</v>
      </c>
      <c r="AO59" s="78">
        <v>0.0</v>
      </c>
      <c r="AP59" s="32">
        <f t="shared" si="79"/>
        <v>0</v>
      </c>
      <c r="AQ59" s="39"/>
    </row>
    <row r="60" ht="16.5" customHeight="1">
      <c r="B60" s="76"/>
      <c r="C60" s="81" t="s">
        <v>56</v>
      </c>
      <c r="D60" s="82">
        <f t="shared" ref="D60:O60" si="115">D53+D57</f>
        <v>0</v>
      </c>
      <c r="E60" s="82">
        <f t="shared" si="115"/>
        <v>0</v>
      </c>
      <c r="F60" s="82">
        <f t="shared" si="115"/>
        <v>0</v>
      </c>
      <c r="G60" s="82">
        <f t="shared" si="115"/>
        <v>0</v>
      </c>
      <c r="H60" s="82">
        <f t="shared" si="115"/>
        <v>0</v>
      </c>
      <c r="I60" s="82">
        <f t="shared" si="115"/>
        <v>0</v>
      </c>
      <c r="J60" s="82">
        <f t="shared" si="115"/>
        <v>0</v>
      </c>
      <c r="K60" s="82">
        <f t="shared" si="115"/>
        <v>0</v>
      </c>
      <c r="L60" s="82">
        <f t="shared" si="115"/>
        <v>0</v>
      </c>
      <c r="M60" s="82">
        <f t="shared" si="115"/>
        <v>0</v>
      </c>
      <c r="N60" s="82">
        <f t="shared" si="115"/>
        <v>0</v>
      </c>
      <c r="O60" s="82">
        <f t="shared" si="115"/>
        <v>0</v>
      </c>
      <c r="P60" s="32">
        <f t="shared" si="108"/>
        <v>0</v>
      </c>
      <c r="Q60" s="82">
        <f t="shared" ref="Q60:AB60" si="116">Q53+Q57</f>
        <v>0</v>
      </c>
      <c r="R60" s="82">
        <f t="shared" si="116"/>
        <v>868400</v>
      </c>
      <c r="S60" s="82">
        <f t="shared" si="116"/>
        <v>0</v>
      </c>
      <c r="T60" s="82">
        <f t="shared" si="116"/>
        <v>0</v>
      </c>
      <c r="U60" s="82">
        <f t="shared" si="116"/>
        <v>0</v>
      </c>
      <c r="V60" s="82">
        <f t="shared" si="116"/>
        <v>0</v>
      </c>
      <c r="W60" s="82">
        <f t="shared" si="116"/>
        <v>0</v>
      </c>
      <c r="X60" s="82">
        <f t="shared" si="116"/>
        <v>0</v>
      </c>
      <c r="Y60" s="82">
        <f t="shared" si="116"/>
        <v>0</v>
      </c>
      <c r="Z60" s="82">
        <f t="shared" si="116"/>
        <v>0</v>
      </c>
      <c r="AA60" s="82">
        <f t="shared" si="116"/>
        <v>0</v>
      </c>
      <c r="AB60" s="82">
        <f t="shared" si="116"/>
        <v>0</v>
      </c>
      <c r="AC60" s="32">
        <f t="shared" si="114"/>
        <v>868400</v>
      </c>
      <c r="AD60" s="82">
        <f t="shared" ref="AD60:AO60" si="117">AD53+AD57</f>
        <v>0</v>
      </c>
      <c r="AE60" s="82">
        <f t="shared" si="117"/>
        <v>4693728</v>
      </c>
      <c r="AF60" s="82">
        <f t="shared" si="117"/>
        <v>0</v>
      </c>
      <c r="AG60" s="82">
        <f t="shared" si="117"/>
        <v>0</v>
      </c>
      <c r="AH60" s="82">
        <f t="shared" si="117"/>
        <v>0</v>
      </c>
      <c r="AI60" s="82">
        <f t="shared" si="117"/>
        <v>0</v>
      </c>
      <c r="AJ60" s="82">
        <f t="shared" si="117"/>
        <v>0</v>
      </c>
      <c r="AK60" s="82">
        <f t="shared" si="117"/>
        <v>0</v>
      </c>
      <c r="AL60" s="82">
        <f t="shared" si="117"/>
        <v>0</v>
      </c>
      <c r="AM60" s="82">
        <f t="shared" si="117"/>
        <v>0</v>
      </c>
      <c r="AN60" s="82">
        <f t="shared" si="117"/>
        <v>0</v>
      </c>
      <c r="AO60" s="82">
        <f t="shared" si="117"/>
        <v>0</v>
      </c>
      <c r="AP60" s="32">
        <f t="shared" si="79"/>
        <v>4693728</v>
      </c>
      <c r="AQ60" s="39"/>
    </row>
    <row r="61" ht="34.5" customHeight="1">
      <c r="B61" s="90" t="s">
        <v>58</v>
      </c>
      <c r="C61" s="67"/>
      <c r="D61" s="91">
        <f t="shared" ref="D61:O61" si="118">D52+D57+D58-D53-D59</f>
        <v>-11186000</v>
      </c>
      <c r="E61" s="91">
        <f t="shared" si="118"/>
        <v>-636000</v>
      </c>
      <c r="F61" s="91">
        <f t="shared" si="118"/>
        <v>-721200</v>
      </c>
      <c r="G61" s="91">
        <f t="shared" si="118"/>
        <v>-676800</v>
      </c>
      <c r="H61" s="91">
        <f t="shared" si="118"/>
        <v>-632400</v>
      </c>
      <c r="I61" s="91">
        <f t="shared" si="118"/>
        <v>-621000</v>
      </c>
      <c r="J61" s="91">
        <f t="shared" si="118"/>
        <v>-558400</v>
      </c>
      <c r="K61" s="91">
        <f t="shared" si="118"/>
        <v>-528800</v>
      </c>
      <c r="L61" s="91">
        <f t="shared" si="118"/>
        <v>-499200</v>
      </c>
      <c r="M61" s="91">
        <f t="shared" si="118"/>
        <v>-469600</v>
      </c>
      <c r="N61" s="91">
        <f t="shared" si="118"/>
        <v>-353200</v>
      </c>
      <c r="O61" s="91">
        <f t="shared" si="118"/>
        <v>-535800</v>
      </c>
      <c r="P61" s="86">
        <f t="shared" si="108"/>
        <v>-17418400</v>
      </c>
      <c r="Q61" s="91">
        <f t="shared" ref="Q61:AB61" si="119">Q52+Q57+Q58-Q53-Q59</f>
        <v>-639600</v>
      </c>
      <c r="R61" s="91">
        <f t="shared" si="119"/>
        <v>-1304800</v>
      </c>
      <c r="S61" s="91">
        <f t="shared" si="119"/>
        <v>-233200</v>
      </c>
      <c r="T61" s="91">
        <f t="shared" si="119"/>
        <v>-30000</v>
      </c>
      <c r="U61" s="91">
        <f t="shared" si="119"/>
        <v>173200</v>
      </c>
      <c r="V61" s="91">
        <f t="shared" si="119"/>
        <v>268400</v>
      </c>
      <c r="W61" s="91">
        <f t="shared" si="119"/>
        <v>579600</v>
      </c>
      <c r="X61" s="91">
        <f t="shared" si="119"/>
        <v>782800</v>
      </c>
      <c r="Y61" s="91">
        <f t="shared" si="119"/>
        <v>1386000</v>
      </c>
      <c r="Z61" s="91">
        <f t="shared" si="119"/>
        <v>1989200</v>
      </c>
      <c r="AA61" s="91">
        <f t="shared" si="119"/>
        <v>1792400</v>
      </c>
      <c r="AB61" s="91">
        <f t="shared" si="119"/>
        <v>1771600</v>
      </c>
      <c r="AC61" s="86">
        <f t="shared" si="114"/>
        <v>6535600</v>
      </c>
      <c r="AD61" s="91">
        <f t="shared" ref="AD61:AO61" si="120">AD52+AD57+AD58-AD53-AD59</f>
        <v>3124000</v>
      </c>
      <c r="AE61" s="91">
        <f t="shared" si="120"/>
        <v>-889728</v>
      </c>
      <c r="AF61" s="91">
        <f t="shared" si="120"/>
        <v>3684000</v>
      </c>
      <c r="AG61" s="91">
        <f t="shared" si="120"/>
        <v>4364000</v>
      </c>
      <c r="AH61" s="91">
        <f t="shared" si="120"/>
        <v>4244000</v>
      </c>
      <c r="AI61" s="91">
        <f t="shared" si="120"/>
        <v>4315000</v>
      </c>
      <c r="AJ61" s="91">
        <f t="shared" si="120"/>
        <v>4378000</v>
      </c>
      <c r="AK61" s="91">
        <f t="shared" si="120"/>
        <v>5058000</v>
      </c>
      <c r="AL61" s="91">
        <f t="shared" si="120"/>
        <v>4938000</v>
      </c>
      <c r="AM61" s="91">
        <f t="shared" si="120"/>
        <v>5618000</v>
      </c>
      <c r="AN61" s="91">
        <f t="shared" si="120"/>
        <v>5498000</v>
      </c>
      <c r="AO61" s="91">
        <f t="shared" si="120"/>
        <v>5229000</v>
      </c>
      <c r="AP61" s="86">
        <f t="shared" si="79"/>
        <v>49560272</v>
      </c>
      <c r="AQ61" s="72"/>
    </row>
    <row r="62" ht="15.0" customHeight="1">
      <c r="B62" s="88" t="s">
        <v>66</v>
      </c>
      <c r="C62" s="79"/>
      <c r="D62" s="39"/>
      <c r="E62" s="7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9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ht="15.0" customHeight="1">
      <c r="B63" s="76"/>
      <c r="C63" s="79" t="s">
        <v>67</v>
      </c>
      <c r="D63" s="33">
        <v>0.0</v>
      </c>
      <c r="E63" s="33">
        <v>0.0</v>
      </c>
      <c r="F63" s="93">
        <f t="shared" ref="F63:O63" si="121">D14*110%</f>
        <v>0</v>
      </c>
      <c r="G63" s="93">
        <f t="shared" si="121"/>
        <v>0</v>
      </c>
      <c r="H63" s="93">
        <f t="shared" si="121"/>
        <v>352000</v>
      </c>
      <c r="I63" s="93">
        <f t="shared" si="121"/>
        <v>1408000</v>
      </c>
      <c r="J63" s="93">
        <f t="shared" si="121"/>
        <v>2464000</v>
      </c>
      <c r="K63" s="93">
        <f t="shared" si="121"/>
        <v>3520000</v>
      </c>
      <c r="L63" s="93">
        <f t="shared" si="121"/>
        <v>4224000</v>
      </c>
      <c r="M63" s="93">
        <f t="shared" si="121"/>
        <v>4928000</v>
      </c>
      <c r="N63" s="93">
        <f t="shared" si="121"/>
        <v>5632000</v>
      </c>
      <c r="O63" s="93">
        <f t="shared" si="121"/>
        <v>6336000</v>
      </c>
      <c r="P63" s="94"/>
      <c r="Q63" s="93">
        <f t="shared" ref="Q63:R63" si="122">N14*110%</f>
        <v>7128000</v>
      </c>
      <c r="R63" s="93">
        <f t="shared" si="122"/>
        <v>7920000</v>
      </c>
      <c r="S63" s="93">
        <f t="shared" ref="S63:AB63" si="123">Q14*110%</f>
        <v>8800000</v>
      </c>
      <c r="T63" s="93">
        <f t="shared" si="123"/>
        <v>9680000</v>
      </c>
      <c r="U63" s="93">
        <f t="shared" si="123"/>
        <v>10560000</v>
      </c>
      <c r="V63" s="93">
        <f t="shared" si="123"/>
        <v>11440000</v>
      </c>
      <c r="W63" s="93">
        <f t="shared" si="123"/>
        <v>12320000</v>
      </c>
      <c r="X63" s="93">
        <f t="shared" si="123"/>
        <v>13200000</v>
      </c>
      <c r="Y63" s="93">
        <f t="shared" si="123"/>
        <v>14080000</v>
      </c>
      <c r="Z63" s="93">
        <f t="shared" si="123"/>
        <v>14960000</v>
      </c>
      <c r="AA63" s="93">
        <f t="shared" si="123"/>
        <v>15840000</v>
      </c>
      <c r="AB63" s="93">
        <f t="shared" si="123"/>
        <v>16720000</v>
      </c>
      <c r="AC63" s="95"/>
      <c r="AD63" s="93">
        <f t="shared" ref="AD63:AE63" si="124">AA14*110%</f>
        <v>17600000</v>
      </c>
      <c r="AE63" s="93">
        <f t="shared" si="124"/>
        <v>18480000</v>
      </c>
      <c r="AF63" s="93">
        <f t="shared" ref="AF63:AQ63" si="125">AD14*110%</f>
        <v>20900000</v>
      </c>
      <c r="AG63" s="93">
        <f t="shared" si="125"/>
        <v>21890000</v>
      </c>
      <c r="AH63" s="93">
        <f t="shared" si="125"/>
        <v>22880000</v>
      </c>
      <c r="AI63" s="93">
        <f t="shared" si="125"/>
        <v>23870000</v>
      </c>
      <c r="AJ63" s="93">
        <f t="shared" si="125"/>
        <v>24860000</v>
      </c>
      <c r="AK63" s="93">
        <f t="shared" si="125"/>
        <v>25850000</v>
      </c>
      <c r="AL63" s="93">
        <f t="shared" si="125"/>
        <v>26840000</v>
      </c>
      <c r="AM63" s="93">
        <f t="shared" si="125"/>
        <v>27830000</v>
      </c>
      <c r="AN63" s="93">
        <f t="shared" si="125"/>
        <v>28820000</v>
      </c>
      <c r="AO63" s="93">
        <f t="shared" si="125"/>
        <v>29810000</v>
      </c>
      <c r="AP63" s="93">
        <f t="shared" si="125"/>
        <v>30800000</v>
      </c>
      <c r="AQ63" s="93">
        <f t="shared" si="125"/>
        <v>31790000</v>
      </c>
    </row>
    <row r="64" ht="15.0" customHeight="1">
      <c r="B64" s="76"/>
      <c r="C64" s="79" t="s">
        <v>68</v>
      </c>
      <c r="D64" s="93">
        <f t="shared" ref="D64:O64" si="126">D51+D57+D58</f>
        <v>0</v>
      </c>
      <c r="E64" s="93">
        <f t="shared" si="126"/>
        <v>0</v>
      </c>
      <c r="F64" s="93">
        <f t="shared" si="126"/>
        <v>0</v>
      </c>
      <c r="G64" s="93">
        <f t="shared" si="126"/>
        <v>0</v>
      </c>
      <c r="H64" s="93">
        <f t="shared" si="126"/>
        <v>0</v>
      </c>
      <c r="I64" s="93">
        <f t="shared" si="126"/>
        <v>0</v>
      </c>
      <c r="J64" s="93">
        <f t="shared" si="126"/>
        <v>0</v>
      </c>
      <c r="K64" s="93">
        <f t="shared" si="126"/>
        <v>0</v>
      </c>
      <c r="L64" s="93">
        <f t="shared" si="126"/>
        <v>0</v>
      </c>
      <c r="M64" s="93">
        <f t="shared" si="126"/>
        <v>0</v>
      </c>
      <c r="N64" s="93">
        <f t="shared" si="126"/>
        <v>0</v>
      </c>
      <c r="O64" s="93">
        <f t="shared" si="126"/>
        <v>0</v>
      </c>
      <c r="P64" s="94"/>
      <c r="Q64" s="93">
        <f t="shared" ref="Q64:AB64" si="127">Q51+Q57+Q58</f>
        <v>0</v>
      </c>
      <c r="R64" s="93">
        <f t="shared" si="127"/>
        <v>0</v>
      </c>
      <c r="S64" s="93">
        <f t="shared" si="127"/>
        <v>0</v>
      </c>
      <c r="T64" s="93">
        <f t="shared" si="127"/>
        <v>0</v>
      </c>
      <c r="U64" s="93">
        <f t="shared" si="127"/>
        <v>0</v>
      </c>
      <c r="V64" s="93">
        <f t="shared" si="127"/>
        <v>0</v>
      </c>
      <c r="W64" s="93">
        <f t="shared" si="127"/>
        <v>0</v>
      </c>
      <c r="X64" s="93">
        <f t="shared" si="127"/>
        <v>0</v>
      </c>
      <c r="Y64" s="93">
        <f t="shared" si="127"/>
        <v>400000</v>
      </c>
      <c r="Z64" s="93">
        <f t="shared" si="127"/>
        <v>800000</v>
      </c>
      <c r="AA64" s="93">
        <f t="shared" si="127"/>
        <v>400000</v>
      </c>
      <c r="AB64" s="93">
        <f t="shared" si="127"/>
        <v>800000</v>
      </c>
      <c r="AC64" s="93"/>
      <c r="AD64" s="93">
        <f t="shared" ref="AD64:AO64" si="128">AD51+AD57+AD58</f>
        <v>400000</v>
      </c>
      <c r="AE64" s="93">
        <f t="shared" si="128"/>
        <v>800000</v>
      </c>
      <c r="AF64" s="93">
        <f t="shared" si="128"/>
        <v>400000</v>
      </c>
      <c r="AG64" s="93">
        <f t="shared" si="128"/>
        <v>800000</v>
      </c>
      <c r="AH64" s="93">
        <f t="shared" si="128"/>
        <v>400000</v>
      </c>
      <c r="AI64" s="93">
        <f t="shared" si="128"/>
        <v>800000</v>
      </c>
      <c r="AJ64" s="93">
        <f t="shared" si="128"/>
        <v>400000</v>
      </c>
      <c r="AK64" s="93">
        <f t="shared" si="128"/>
        <v>800000</v>
      </c>
      <c r="AL64" s="93">
        <f t="shared" si="128"/>
        <v>400000</v>
      </c>
      <c r="AM64" s="93">
        <f t="shared" si="128"/>
        <v>800000</v>
      </c>
      <c r="AN64" s="93">
        <f t="shared" si="128"/>
        <v>400000</v>
      </c>
      <c r="AO64" s="93">
        <f t="shared" si="128"/>
        <v>800000</v>
      </c>
      <c r="AP64" s="93"/>
      <c r="AQ64" s="93"/>
    </row>
    <row r="65" ht="15.0" customHeight="1">
      <c r="B65" s="76"/>
      <c r="C65" s="79" t="s">
        <v>69</v>
      </c>
      <c r="D65" s="93">
        <v>0.0</v>
      </c>
      <c r="E65" s="93">
        <f t="shared" ref="E65:O65" si="129">D26</f>
        <v>406000</v>
      </c>
      <c r="F65" s="93">
        <f t="shared" si="129"/>
        <v>406000</v>
      </c>
      <c r="G65" s="93">
        <f t="shared" si="129"/>
        <v>661200</v>
      </c>
      <c r="H65" s="93">
        <f t="shared" si="129"/>
        <v>1426800</v>
      </c>
      <c r="I65" s="93">
        <f t="shared" si="129"/>
        <v>2192400</v>
      </c>
      <c r="J65" s="93">
        <f t="shared" si="129"/>
        <v>2958000</v>
      </c>
      <c r="K65" s="93">
        <f t="shared" si="129"/>
        <v>3468400</v>
      </c>
      <c r="L65" s="93">
        <f t="shared" si="129"/>
        <v>3978800</v>
      </c>
      <c r="M65" s="93">
        <f t="shared" si="129"/>
        <v>4489200</v>
      </c>
      <c r="N65" s="93">
        <f t="shared" si="129"/>
        <v>4999600</v>
      </c>
      <c r="O65" s="93">
        <f t="shared" si="129"/>
        <v>5533200</v>
      </c>
      <c r="P65" s="94"/>
      <c r="Q65" s="93">
        <f>O26</f>
        <v>6066800</v>
      </c>
      <c r="R65" s="93">
        <f t="shared" ref="R65:AB65" si="130">Q26</f>
        <v>7029600</v>
      </c>
      <c r="S65" s="93">
        <f t="shared" si="130"/>
        <v>7586400</v>
      </c>
      <c r="T65" s="93">
        <f t="shared" si="130"/>
        <v>8143200</v>
      </c>
      <c r="U65" s="93">
        <f t="shared" si="130"/>
        <v>8700000</v>
      </c>
      <c r="V65" s="93">
        <f t="shared" si="130"/>
        <v>9256800</v>
      </c>
      <c r="W65" s="93">
        <f t="shared" si="130"/>
        <v>9813600</v>
      </c>
      <c r="X65" s="93">
        <f t="shared" si="130"/>
        <v>10370400</v>
      </c>
      <c r="Y65" s="93">
        <f t="shared" si="130"/>
        <v>10927200</v>
      </c>
      <c r="Z65" s="93">
        <f t="shared" si="130"/>
        <v>11484000</v>
      </c>
      <c r="AA65" s="93">
        <f t="shared" si="130"/>
        <v>12040800</v>
      </c>
      <c r="AB65" s="93">
        <f t="shared" si="130"/>
        <v>12597600</v>
      </c>
      <c r="AC65" s="93"/>
      <c r="AD65" s="93">
        <f>AB26</f>
        <v>13154400</v>
      </c>
      <c r="AE65" s="93">
        <f t="shared" ref="AE65:AP65" si="131">AD26</f>
        <v>14036000</v>
      </c>
      <c r="AF65" s="93">
        <f t="shared" si="131"/>
        <v>14616000</v>
      </c>
      <c r="AG65" s="93">
        <f t="shared" si="131"/>
        <v>15196000</v>
      </c>
      <c r="AH65" s="93">
        <f t="shared" si="131"/>
        <v>15776000</v>
      </c>
      <c r="AI65" s="93">
        <f t="shared" si="131"/>
        <v>16356000</v>
      </c>
      <c r="AJ65" s="93">
        <f t="shared" si="131"/>
        <v>17342000</v>
      </c>
      <c r="AK65" s="93">
        <f t="shared" si="131"/>
        <v>17922000</v>
      </c>
      <c r="AL65" s="93">
        <f t="shared" si="131"/>
        <v>18502000</v>
      </c>
      <c r="AM65" s="93">
        <f t="shared" si="131"/>
        <v>19082000</v>
      </c>
      <c r="AN65" s="93">
        <f t="shared" si="131"/>
        <v>19662000</v>
      </c>
      <c r="AO65" s="93">
        <f t="shared" si="131"/>
        <v>20242000</v>
      </c>
      <c r="AP65" s="93">
        <f t="shared" si="131"/>
        <v>20822000</v>
      </c>
      <c r="AQ65" s="93"/>
    </row>
    <row r="66" ht="15.0" customHeight="1">
      <c r="A66" s="3"/>
      <c r="B66" s="76"/>
      <c r="C66" s="79" t="s">
        <v>70</v>
      </c>
      <c r="D66" s="96">
        <v>0.0</v>
      </c>
      <c r="E66" s="97">
        <f t="shared" ref="E66:O66" si="132">D46*(110%)+D53+D59</f>
        <v>11858000</v>
      </c>
      <c r="F66" s="97">
        <f t="shared" si="132"/>
        <v>253000</v>
      </c>
      <c r="G66" s="97">
        <f t="shared" si="132"/>
        <v>418000</v>
      </c>
      <c r="H66" s="97">
        <f t="shared" si="132"/>
        <v>583000</v>
      </c>
      <c r="I66" s="97">
        <f t="shared" si="132"/>
        <v>748000</v>
      </c>
      <c r="J66" s="97">
        <f t="shared" si="132"/>
        <v>949300</v>
      </c>
      <c r="K66" s="97">
        <f t="shared" si="132"/>
        <v>1023000</v>
      </c>
      <c r="L66" s="97">
        <f t="shared" si="132"/>
        <v>1133000</v>
      </c>
      <c r="M66" s="97">
        <f t="shared" si="132"/>
        <v>1243000</v>
      </c>
      <c r="N66" s="97">
        <f t="shared" si="132"/>
        <v>1353000</v>
      </c>
      <c r="O66" s="97">
        <f t="shared" si="132"/>
        <v>1430000</v>
      </c>
      <c r="P66" s="98"/>
      <c r="Q66" s="97">
        <f>O46*(110%)+O53+O59</f>
        <v>1835900</v>
      </c>
      <c r="R66" s="97">
        <f t="shared" ref="R66:AB66" si="133">Q46*(110%)+Q53+Q59</f>
        <v>1771000</v>
      </c>
      <c r="S66" s="97">
        <f t="shared" si="133"/>
        <v>2683400</v>
      </c>
      <c r="T66" s="97">
        <f t="shared" si="133"/>
        <v>1859000</v>
      </c>
      <c r="U66" s="97">
        <f t="shared" si="133"/>
        <v>1903000</v>
      </c>
      <c r="V66" s="97">
        <f t="shared" si="133"/>
        <v>1947000</v>
      </c>
      <c r="W66" s="97">
        <f t="shared" si="133"/>
        <v>2109800</v>
      </c>
      <c r="X66" s="97">
        <f t="shared" si="133"/>
        <v>2035000</v>
      </c>
      <c r="Y66" s="97">
        <f t="shared" si="133"/>
        <v>2079000</v>
      </c>
      <c r="Z66" s="97">
        <f t="shared" si="133"/>
        <v>2123000</v>
      </c>
      <c r="AA66" s="97">
        <f t="shared" si="133"/>
        <v>2167000</v>
      </c>
      <c r="AB66" s="97">
        <f t="shared" si="133"/>
        <v>2211000</v>
      </c>
      <c r="AC66" s="96"/>
      <c r="AD66" s="97">
        <f>AB46*(110%)+AB53+AB59</f>
        <v>2941400</v>
      </c>
      <c r="AE66" s="97">
        <f t="shared" ref="AE66:AO66" si="134">AD46*(110%)+AD53+AD59</f>
        <v>2464000</v>
      </c>
      <c r="AF66" s="97">
        <f t="shared" si="134"/>
        <v>7201728</v>
      </c>
      <c r="AG66" s="97">
        <f t="shared" si="134"/>
        <v>2552000</v>
      </c>
      <c r="AH66" s="97">
        <f t="shared" si="134"/>
        <v>2596000</v>
      </c>
      <c r="AI66" s="97">
        <f t="shared" si="134"/>
        <v>2640000</v>
      </c>
      <c r="AJ66" s="97">
        <f t="shared" si="134"/>
        <v>2907300</v>
      </c>
      <c r="AK66" s="97">
        <f t="shared" si="134"/>
        <v>2750000</v>
      </c>
      <c r="AL66" s="97">
        <f t="shared" si="134"/>
        <v>2794000</v>
      </c>
      <c r="AM66" s="97">
        <f t="shared" si="134"/>
        <v>2838000</v>
      </c>
      <c r="AN66" s="97">
        <f t="shared" si="134"/>
        <v>2882000</v>
      </c>
      <c r="AO66" s="97">
        <f t="shared" si="134"/>
        <v>2926000</v>
      </c>
      <c r="AP66" s="97">
        <f>AO46+AO53+AO59</f>
        <v>3649000</v>
      </c>
      <c r="AQ66" s="99"/>
    </row>
    <row r="67" ht="15.0" customHeight="1">
      <c r="A67" s="3"/>
      <c r="B67" s="76"/>
      <c r="C67" s="100" t="s">
        <v>71</v>
      </c>
      <c r="D67" s="101">
        <f t="shared" ref="D67:O67" si="135">D63+D64-D65-D66</f>
        <v>0</v>
      </c>
      <c r="E67" s="101">
        <f t="shared" si="135"/>
        <v>-12264000</v>
      </c>
      <c r="F67" s="101">
        <f t="shared" si="135"/>
        <v>-659000</v>
      </c>
      <c r="G67" s="101">
        <f t="shared" si="135"/>
        <v>-1079200</v>
      </c>
      <c r="H67" s="101">
        <f t="shared" si="135"/>
        <v>-1657800</v>
      </c>
      <c r="I67" s="101">
        <f t="shared" si="135"/>
        <v>-1532400</v>
      </c>
      <c r="J67" s="101">
        <f t="shared" si="135"/>
        <v>-1443300</v>
      </c>
      <c r="K67" s="101">
        <f t="shared" si="135"/>
        <v>-971400</v>
      </c>
      <c r="L67" s="101">
        <f t="shared" si="135"/>
        <v>-887800</v>
      </c>
      <c r="M67" s="101">
        <f t="shared" si="135"/>
        <v>-804200</v>
      </c>
      <c r="N67" s="101">
        <f t="shared" si="135"/>
        <v>-720600</v>
      </c>
      <c r="O67" s="101">
        <f t="shared" si="135"/>
        <v>-627200</v>
      </c>
      <c r="P67" s="98"/>
      <c r="Q67" s="101">
        <f t="shared" ref="Q67:AB67" si="136">Q63+Q64-Q65-Q66</f>
        <v>-774700</v>
      </c>
      <c r="R67" s="101">
        <f t="shared" si="136"/>
        <v>-880600</v>
      </c>
      <c r="S67" s="101">
        <f t="shared" si="136"/>
        <v>-1469800</v>
      </c>
      <c r="T67" s="101">
        <f t="shared" si="136"/>
        <v>-322200</v>
      </c>
      <c r="U67" s="101">
        <f t="shared" si="136"/>
        <v>-43000</v>
      </c>
      <c r="V67" s="101">
        <f t="shared" si="136"/>
        <v>236200</v>
      </c>
      <c r="W67" s="101">
        <f t="shared" si="136"/>
        <v>396600</v>
      </c>
      <c r="X67" s="101">
        <f t="shared" si="136"/>
        <v>794600</v>
      </c>
      <c r="Y67" s="101">
        <f t="shared" si="136"/>
        <v>1473800</v>
      </c>
      <c r="Z67" s="101">
        <f t="shared" si="136"/>
        <v>2153000</v>
      </c>
      <c r="AA67" s="101">
        <f t="shared" si="136"/>
        <v>2032200</v>
      </c>
      <c r="AB67" s="101">
        <f t="shared" si="136"/>
        <v>2711400</v>
      </c>
      <c r="AC67" s="102"/>
      <c r="AD67" s="101">
        <f t="shared" ref="AD67:AO67" si="137">AD63+AD64-AD65-AD66</f>
        <v>1904200</v>
      </c>
      <c r="AE67" s="101">
        <f t="shared" si="137"/>
        <v>2780000</v>
      </c>
      <c r="AF67" s="101">
        <f t="shared" si="137"/>
        <v>-517728</v>
      </c>
      <c r="AG67" s="101">
        <f t="shared" si="137"/>
        <v>4942000</v>
      </c>
      <c r="AH67" s="101">
        <f t="shared" si="137"/>
        <v>4908000</v>
      </c>
      <c r="AI67" s="101">
        <f t="shared" si="137"/>
        <v>5674000</v>
      </c>
      <c r="AJ67" s="101">
        <f t="shared" si="137"/>
        <v>5010700</v>
      </c>
      <c r="AK67" s="101">
        <f t="shared" si="137"/>
        <v>5978000</v>
      </c>
      <c r="AL67" s="101">
        <f t="shared" si="137"/>
        <v>5944000</v>
      </c>
      <c r="AM67" s="101">
        <f t="shared" si="137"/>
        <v>6710000</v>
      </c>
      <c r="AN67" s="101">
        <f t="shared" si="137"/>
        <v>6676000</v>
      </c>
      <c r="AO67" s="101">
        <f t="shared" si="137"/>
        <v>7442000</v>
      </c>
      <c r="AP67" s="101">
        <f>AP63-AP65</f>
        <v>9978000</v>
      </c>
      <c r="AQ67" s="99"/>
    </row>
    <row r="68" ht="15.0" customHeight="1">
      <c r="B68" s="103"/>
      <c r="C68" s="104" t="s">
        <v>72</v>
      </c>
      <c r="D68" s="105">
        <f>D67</f>
        <v>0</v>
      </c>
      <c r="E68" s="105">
        <f t="shared" ref="E68:O68" si="138">E67+D68</f>
        <v>-12264000</v>
      </c>
      <c r="F68" s="105">
        <f t="shared" si="138"/>
        <v>-12923000</v>
      </c>
      <c r="G68" s="105">
        <f t="shared" si="138"/>
        <v>-14002200</v>
      </c>
      <c r="H68" s="105">
        <f t="shared" si="138"/>
        <v>-15660000</v>
      </c>
      <c r="I68" s="105">
        <f t="shared" si="138"/>
        <v>-17192400</v>
      </c>
      <c r="J68" s="105">
        <f t="shared" si="138"/>
        <v>-18635700</v>
      </c>
      <c r="K68" s="105">
        <f t="shared" si="138"/>
        <v>-19607100</v>
      </c>
      <c r="L68" s="105">
        <f t="shared" si="138"/>
        <v>-20494900</v>
      </c>
      <c r="M68" s="105">
        <f t="shared" si="138"/>
        <v>-21299100</v>
      </c>
      <c r="N68" s="105">
        <f t="shared" si="138"/>
        <v>-22019700</v>
      </c>
      <c r="O68" s="105">
        <f t="shared" si="138"/>
        <v>-22646900</v>
      </c>
      <c r="P68" s="106"/>
      <c r="Q68" s="107">
        <f>O68+Q67</f>
        <v>-23421600</v>
      </c>
      <c r="R68" s="107">
        <f t="shared" ref="R68:AB68" si="139">Q68+R67</f>
        <v>-24302200</v>
      </c>
      <c r="S68" s="107">
        <f t="shared" si="139"/>
        <v>-25772000</v>
      </c>
      <c r="T68" s="107">
        <f t="shared" si="139"/>
        <v>-26094200</v>
      </c>
      <c r="U68" s="108">
        <f t="shared" si="139"/>
        <v>-26137200</v>
      </c>
      <c r="V68" s="107">
        <f t="shared" si="139"/>
        <v>-25901000</v>
      </c>
      <c r="W68" s="107">
        <f t="shared" si="139"/>
        <v>-25504400</v>
      </c>
      <c r="X68" s="107">
        <f t="shared" si="139"/>
        <v>-24709800</v>
      </c>
      <c r="Y68" s="107">
        <f t="shared" si="139"/>
        <v>-23236000</v>
      </c>
      <c r="Z68" s="107">
        <f t="shared" si="139"/>
        <v>-21083000</v>
      </c>
      <c r="AA68" s="107">
        <f t="shared" si="139"/>
        <v>-19050800</v>
      </c>
      <c r="AB68" s="107">
        <f t="shared" si="139"/>
        <v>-16339400</v>
      </c>
      <c r="AC68" s="106"/>
      <c r="AD68" s="107">
        <f>AB68+AD67</f>
        <v>-14435200</v>
      </c>
      <c r="AE68" s="107">
        <f t="shared" ref="AE68:AP68" si="140">AD68+AE67</f>
        <v>-11655200</v>
      </c>
      <c r="AF68" s="107">
        <f t="shared" si="140"/>
        <v>-12172928</v>
      </c>
      <c r="AG68" s="107">
        <f t="shared" si="140"/>
        <v>-7230928</v>
      </c>
      <c r="AH68" s="107">
        <f t="shared" si="140"/>
        <v>-2322928</v>
      </c>
      <c r="AI68" s="107">
        <f t="shared" si="140"/>
        <v>3351072</v>
      </c>
      <c r="AJ68" s="107">
        <f t="shared" si="140"/>
        <v>8361772</v>
      </c>
      <c r="AK68" s="107">
        <f t="shared" si="140"/>
        <v>14339772</v>
      </c>
      <c r="AL68" s="107">
        <f t="shared" si="140"/>
        <v>20283772</v>
      </c>
      <c r="AM68" s="107">
        <f t="shared" si="140"/>
        <v>26993772</v>
      </c>
      <c r="AN68" s="107">
        <f t="shared" si="140"/>
        <v>33669772</v>
      </c>
      <c r="AO68" s="107">
        <f t="shared" si="140"/>
        <v>41111772</v>
      </c>
      <c r="AP68" s="107">
        <f t="shared" si="140"/>
        <v>51089772</v>
      </c>
      <c r="AQ68" s="109"/>
    </row>
    <row r="69" ht="15.75" customHeight="1">
      <c r="B69" s="110"/>
      <c r="C69" s="111" t="s">
        <v>73</v>
      </c>
      <c r="D69" s="112">
        <f>D52</f>
        <v>-11186000</v>
      </c>
      <c r="E69" s="112">
        <f t="shared" ref="E69:O69" si="141">D69+E52</f>
        <v>-11822000</v>
      </c>
      <c r="F69" s="112">
        <f t="shared" si="141"/>
        <v>-12543200</v>
      </c>
      <c r="G69" s="112">
        <f t="shared" si="141"/>
        <v>-13220000</v>
      </c>
      <c r="H69" s="112">
        <f t="shared" si="141"/>
        <v>-13852400</v>
      </c>
      <c r="I69" s="112">
        <f t="shared" si="141"/>
        <v>-14473400</v>
      </c>
      <c r="J69" s="112">
        <f t="shared" si="141"/>
        <v>-15031800</v>
      </c>
      <c r="K69" s="112">
        <f t="shared" si="141"/>
        <v>-15560600</v>
      </c>
      <c r="L69" s="112">
        <f t="shared" si="141"/>
        <v>-16059800</v>
      </c>
      <c r="M69" s="112">
        <f t="shared" si="141"/>
        <v>-16529400</v>
      </c>
      <c r="N69" s="112">
        <f t="shared" si="141"/>
        <v>-16882600</v>
      </c>
      <c r="O69" s="112">
        <f t="shared" si="141"/>
        <v>-17418400</v>
      </c>
      <c r="P69" s="113"/>
      <c r="Q69" s="114">
        <f>O69+Q52</f>
        <v>-18058000</v>
      </c>
      <c r="R69" s="114">
        <f t="shared" ref="R69:AB69" si="142">Q69+R52</f>
        <v>-18494400</v>
      </c>
      <c r="S69" s="114">
        <f t="shared" si="142"/>
        <v>-18727600</v>
      </c>
      <c r="T69" s="114">
        <f t="shared" si="142"/>
        <v>-18757600</v>
      </c>
      <c r="U69" s="114">
        <f t="shared" si="142"/>
        <v>-18584400</v>
      </c>
      <c r="V69" s="114">
        <f t="shared" si="142"/>
        <v>-18316000</v>
      </c>
      <c r="W69" s="114">
        <f t="shared" si="142"/>
        <v>-17736400</v>
      </c>
      <c r="X69" s="114">
        <f t="shared" si="142"/>
        <v>-16953600</v>
      </c>
      <c r="Y69" s="114">
        <f t="shared" si="142"/>
        <v>-15567600</v>
      </c>
      <c r="Z69" s="114">
        <f t="shared" si="142"/>
        <v>-13578400</v>
      </c>
      <c r="AA69" s="114">
        <f t="shared" si="142"/>
        <v>-11786000</v>
      </c>
      <c r="AB69" s="114">
        <f t="shared" si="142"/>
        <v>-10014400</v>
      </c>
      <c r="AC69" s="113"/>
      <c r="AD69" s="114">
        <f>AB69+AD52</f>
        <v>-6890400</v>
      </c>
      <c r="AE69" s="114">
        <f t="shared" ref="AE69:AO69" si="143">AD69+AE52</f>
        <v>-3086400</v>
      </c>
      <c r="AF69" s="114">
        <f t="shared" si="143"/>
        <v>597600</v>
      </c>
      <c r="AG69" s="114">
        <f t="shared" si="143"/>
        <v>4961600</v>
      </c>
      <c r="AH69" s="114">
        <f t="shared" si="143"/>
        <v>9205600</v>
      </c>
      <c r="AI69" s="114">
        <f t="shared" si="143"/>
        <v>13520600</v>
      </c>
      <c r="AJ69" s="114">
        <f t="shared" si="143"/>
        <v>17898600</v>
      </c>
      <c r="AK69" s="114">
        <f t="shared" si="143"/>
        <v>22956600</v>
      </c>
      <c r="AL69" s="114">
        <f t="shared" si="143"/>
        <v>27894600</v>
      </c>
      <c r="AM69" s="114">
        <f t="shared" si="143"/>
        <v>33512600</v>
      </c>
      <c r="AN69" s="114">
        <f t="shared" si="143"/>
        <v>39010600</v>
      </c>
      <c r="AO69" s="114">
        <f t="shared" si="143"/>
        <v>44239600</v>
      </c>
      <c r="AP69" s="113"/>
    </row>
    <row r="70" ht="15.75" customHeight="1">
      <c r="B70" s="115"/>
      <c r="C70" s="115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ht="15.75" customHeight="1">
      <c r="B71" s="116"/>
      <c r="C71" s="117" t="s">
        <v>74</v>
      </c>
      <c r="D71" s="118" t="str">
        <f t="shared" ref="D71:O71" si="144">D27/D14</f>
        <v>#DIV/0!</v>
      </c>
      <c r="E71" s="118" t="str">
        <f t="shared" si="144"/>
        <v>#DIV/0!</v>
      </c>
      <c r="F71" s="118">
        <f t="shared" si="144"/>
        <v>-1.06625</v>
      </c>
      <c r="G71" s="118">
        <f t="shared" si="144"/>
        <v>-0.1146875</v>
      </c>
      <c r="H71" s="118">
        <f t="shared" si="144"/>
        <v>0.02125</v>
      </c>
      <c r="I71" s="118">
        <f t="shared" si="144"/>
        <v>0.075625</v>
      </c>
      <c r="J71" s="118">
        <f t="shared" si="144"/>
        <v>0.09677083333</v>
      </c>
      <c r="K71" s="118">
        <f t="shared" si="144"/>
        <v>0.111875</v>
      </c>
      <c r="L71" s="118">
        <f t="shared" si="144"/>
        <v>0.123203125</v>
      </c>
      <c r="M71" s="118">
        <f t="shared" si="144"/>
        <v>0.1320138889</v>
      </c>
      <c r="N71" s="118">
        <f t="shared" si="144"/>
        <v>0.1461111111</v>
      </c>
      <c r="O71" s="118">
        <f t="shared" si="144"/>
        <v>0.1573888889</v>
      </c>
      <c r="Q71" s="118">
        <f t="shared" ref="Q71:AB71" si="145">Q27/Q14</f>
        <v>0.1213</v>
      </c>
      <c r="R71" s="118">
        <f t="shared" si="145"/>
        <v>0.1379090909</v>
      </c>
      <c r="S71" s="118">
        <f t="shared" si="145"/>
        <v>0.15175</v>
      </c>
      <c r="T71" s="118">
        <f t="shared" si="145"/>
        <v>0.1634615385</v>
      </c>
      <c r="U71" s="118">
        <f t="shared" si="145"/>
        <v>0.1735</v>
      </c>
      <c r="V71" s="118">
        <f t="shared" si="145"/>
        <v>0.1822</v>
      </c>
      <c r="W71" s="118">
        <f t="shared" si="145"/>
        <v>0.1898125</v>
      </c>
      <c r="X71" s="118">
        <f t="shared" si="145"/>
        <v>0.1965294118</v>
      </c>
      <c r="Y71" s="118">
        <f t="shared" si="145"/>
        <v>0.2025</v>
      </c>
      <c r="Z71" s="118">
        <f t="shared" si="145"/>
        <v>0.2078421053</v>
      </c>
      <c r="AA71" s="118">
        <f t="shared" si="145"/>
        <v>0.21265</v>
      </c>
      <c r="AB71" s="118">
        <f t="shared" si="145"/>
        <v>0.217</v>
      </c>
      <c r="AD71" s="118">
        <f t="shared" ref="AD71:AO71" si="146">AD27/AD14</f>
        <v>0.2612631579</v>
      </c>
      <c r="AE71" s="118">
        <f t="shared" si="146"/>
        <v>0.2655276382</v>
      </c>
      <c r="AF71" s="118">
        <f t="shared" si="146"/>
        <v>0.2694230769</v>
      </c>
      <c r="AG71" s="118">
        <f t="shared" si="146"/>
        <v>0.2729953917</v>
      </c>
      <c r="AH71" s="118">
        <f t="shared" si="146"/>
        <v>0.2762831858</v>
      </c>
      <c r="AI71" s="118">
        <f t="shared" si="146"/>
        <v>0.2620425532</v>
      </c>
      <c r="AJ71" s="118">
        <f t="shared" si="146"/>
        <v>0.2654918033</v>
      </c>
      <c r="AK71" s="118">
        <f t="shared" si="146"/>
        <v>0.2686956522</v>
      </c>
      <c r="AL71" s="118">
        <f t="shared" si="146"/>
        <v>0.2716793893</v>
      </c>
      <c r="AM71" s="118">
        <f t="shared" si="146"/>
        <v>0.2744649446</v>
      </c>
      <c r="AN71" s="118">
        <f t="shared" si="146"/>
        <v>0.2770714286</v>
      </c>
      <c r="AO71" s="118">
        <f t="shared" si="146"/>
        <v>0.2795155709</v>
      </c>
    </row>
    <row r="72" ht="15.75" customHeight="1">
      <c r="B72" s="119"/>
      <c r="C72" s="117" t="s">
        <v>75</v>
      </c>
      <c r="D72" s="120" t="str">
        <f t="shared" ref="D72:O72" si="147">D47/D14</f>
        <v>#DIV/0!</v>
      </c>
      <c r="E72" s="120" t="str">
        <f t="shared" si="147"/>
        <v>#DIV/0!</v>
      </c>
      <c r="F72" s="120">
        <f t="shared" si="147"/>
        <v>-2.25375</v>
      </c>
      <c r="G72" s="120">
        <f t="shared" si="147"/>
        <v>-0.52875</v>
      </c>
      <c r="H72" s="120">
        <f t="shared" si="147"/>
        <v>-0.2823214286</v>
      </c>
      <c r="I72" s="120">
        <f t="shared" si="147"/>
        <v>-0.1940625</v>
      </c>
      <c r="J72" s="120">
        <f t="shared" si="147"/>
        <v>-0.1454166667</v>
      </c>
      <c r="K72" s="120">
        <f t="shared" si="147"/>
        <v>-0.1180357143</v>
      </c>
      <c r="L72" s="120">
        <f t="shared" si="147"/>
        <v>-0.0975</v>
      </c>
      <c r="M72" s="120">
        <f t="shared" si="147"/>
        <v>-0.08152777778</v>
      </c>
      <c r="N72" s="120">
        <f t="shared" si="147"/>
        <v>-0.05450617284</v>
      </c>
      <c r="O72" s="120">
        <f t="shared" si="147"/>
        <v>-0.07441666667</v>
      </c>
      <c r="Q72" s="120">
        <f t="shared" ref="Q72:AB72" si="148">Q47/Q14</f>
        <v>-0.07995</v>
      </c>
      <c r="R72" s="120">
        <f t="shared" si="148"/>
        <v>-0.04959090909</v>
      </c>
      <c r="S72" s="120">
        <f t="shared" si="148"/>
        <v>-0.02429166667</v>
      </c>
      <c r="T72" s="120">
        <f t="shared" si="148"/>
        <v>-0.002884615385</v>
      </c>
      <c r="U72" s="120">
        <f t="shared" si="148"/>
        <v>0.01546428571</v>
      </c>
      <c r="V72" s="120">
        <f t="shared" si="148"/>
        <v>0.02236666667</v>
      </c>
      <c r="W72" s="120">
        <f t="shared" si="148"/>
        <v>0.04528125</v>
      </c>
      <c r="X72" s="120">
        <f t="shared" si="148"/>
        <v>0.05755882353</v>
      </c>
      <c r="Y72" s="120">
        <f t="shared" si="148"/>
        <v>0.06847222222</v>
      </c>
      <c r="Z72" s="120">
        <f t="shared" si="148"/>
        <v>0.07823684211</v>
      </c>
      <c r="AA72" s="120">
        <f t="shared" si="148"/>
        <v>0.087025</v>
      </c>
      <c r="AB72" s="120">
        <f t="shared" si="148"/>
        <v>0.05783333333</v>
      </c>
      <c r="AD72" s="120">
        <f t="shared" ref="AD72:AO72" si="149">AD47/AD14</f>
        <v>0.1433684211</v>
      </c>
      <c r="AE72" s="120">
        <f t="shared" si="149"/>
        <v>0.1509547739</v>
      </c>
      <c r="AF72" s="120">
        <f t="shared" si="149"/>
        <v>0.1578846154</v>
      </c>
      <c r="AG72" s="120">
        <f t="shared" si="149"/>
        <v>0.1642396313</v>
      </c>
      <c r="AH72" s="120">
        <f t="shared" si="149"/>
        <v>0.1700884956</v>
      </c>
      <c r="AI72" s="120">
        <f t="shared" si="149"/>
        <v>0.1495744681</v>
      </c>
      <c r="AJ72" s="120">
        <f t="shared" si="149"/>
        <v>0.1630327869</v>
      </c>
      <c r="AK72" s="120">
        <f t="shared" si="149"/>
        <v>0.1683003953</v>
      </c>
      <c r="AL72" s="120">
        <f t="shared" si="149"/>
        <v>0.1732061069</v>
      </c>
      <c r="AM72" s="120">
        <f t="shared" si="149"/>
        <v>0.1777859779</v>
      </c>
      <c r="AN72" s="120">
        <f t="shared" si="149"/>
        <v>0.1820714286</v>
      </c>
      <c r="AO72" s="120">
        <f t="shared" si="149"/>
        <v>0.1532525952</v>
      </c>
    </row>
    <row r="73" ht="15.75" customHeight="1">
      <c r="B73" s="119"/>
      <c r="C73" s="116"/>
      <c r="D73" s="39"/>
      <c r="E73" s="39"/>
      <c r="F73" s="39"/>
      <c r="G73" s="39"/>
      <c r="H73" s="39"/>
      <c r="I73" s="39"/>
      <c r="J73" s="39"/>
      <c r="K73" s="39"/>
      <c r="L73" s="39"/>
    </row>
    <row r="74" ht="15.75" customHeight="1">
      <c r="B74" s="43"/>
    </row>
    <row r="75" ht="15.75" customHeight="1"/>
    <row r="76" ht="15.75" customHeight="1">
      <c r="B76" s="43"/>
    </row>
    <row r="77" ht="15.75" customHeight="1">
      <c r="B77" s="4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</sheetData>
  <mergeCells count="13">
    <mergeCell ref="B28:B46"/>
    <mergeCell ref="B48:B51"/>
    <mergeCell ref="B52:C52"/>
    <mergeCell ref="B53:B60"/>
    <mergeCell ref="B61:C61"/>
    <mergeCell ref="B62:B68"/>
    <mergeCell ref="D2:O2"/>
    <mergeCell ref="Q2:AC2"/>
    <mergeCell ref="AD2:AP2"/>
    <mergeCell ref="B5:B14"/>
    <mergeCell ref="B15:B26"/>
    <mergeCell ref="B27:C27"/>
    <mergeCell ref="B47:C47"/>
  </mergeCells>
  <printOptions/>
  <pageMargins bottom="0.75" footer="0.0" header="0.0" left="0.7" right="0.7" top="0.75"/>
  <pageSetup paperSize="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75"/>
  <cols>
    <col customWidth="1" min="1" max="1" width="0.38"/>
    <col customWidth="1" min="2" max="2" width="5.88"/>
    <col customWidth="1" min="3" max="3" width="40.13"/>
    <col customWidth="1" min="4" max="43" width="13.13"/>
  </cols>
  <sheetData>
    <row r="1" ht="15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4" t="s">
        <v>1</v>
      </c>
      <c r="P1" s="6">
        <f>P6/P5</f>
        <v>0.2608695652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>
        <f>AC6/AC5</f>
        <v>0.3</v>
      </c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>
        <f>AP6/AP5</f>
        <v>0.3</v>
      </c>
      <c r="AQ1" s="7"/>
    </row>
    <row r="2" ht="15.75" customHeight="1">
      <c r="D2" s="8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 t="s">
        <v>3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2" t="s">
        <v>4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3"/>
    </row>
    <row r="3" ht="15.75" customHeight="1">
      <c r="D3" s="14">
        <v>1.0</v>
      </c>
      <c r="E3" s="14">
        <v>2.0</v>
      </c>
      <c r="F3" s="14">
        <v>3.0</v>
      </c>
      <c r="G3" s="14">
        <v>4.0</v>
      </c>
      <c r="H3" s="14">
        <v>5.0</v>
      </c>
      <c r="I3" s="14">
        <v>6.0</v>
      </c>
      <c r="J3" s="14">
        <v>7.0</v>
      </c>
      <c r="K3" s="14">
        <v>8.0</v>
      </c>
      <c r="L3" s="14">
        <v>9.0</v>
      </c>
      <c r="M3" s="14">
        <v>10.0</v>
      </c>
      <c r="N3" s="14">
        <v>11.0</v>
      </c>
      <c r="O3" s="14">
        <v>12.0</v>
      </c>
      <c r="P3" s="15"/>
      <c r="Q3" s="14">
        <v>1.0</v>
      </c>
      <c r="R3" s="14">
        <v>2.0</v>
      </c>
      <c r="S3" s="14">
        <v>3.0</v>
      </c>
      <c r="T3" s="14">
        <v>4.0</v>
      </c>
      <c r="U3" s="14">
        <v>5.0</v>
      </c>
      <c r="V3" s="14">
        <v>6.0</v>
      </c>
      <c r="W3" s="14">
        <v>7.0</v>
      </c>
      <c r="X3" s="14">
        <v>8.0</v>
      </c>
      <c r="Y3" s="14">
        <v>9.0</v>
      </c>
      <c r="Z3" s="14">
        <v>10.0</v>
      </c>
      <c r="AA3" s="14">
        <v>11.0</v>
      </c>
      <c r="AB3" s="14">
        <v>12.0</v>
      </c>
      <c r="AC3" s="16"/>
      <c r="AD3" s="14">
        <v>1.0</v>
      </c>
      <c r="AE3" s="14">
        <v>2.0</v>
      </c>
      <c r="AF3" s="14">
        <v>3.0</v>
      </c>
      <c r="AG3" s="14">
        <v>4.0</v>
      </c>
      <c r="AH3" s="14">
        <v>5.0</v>
      </c>
      <c r="AI3" s="14">
        <v>6.0</v>
      </c>
      <c r="AJ3" s="14">
        <v>7.0</v>
      </c>
      <c r="AK3" s="14">
        <v>8.0</v>
      </c>
      <c r="AL3" s="14">
        <v>9.0</v>
      </c>
      <c r="AM3" s="14">
        <v>10.0</v>
      </c>
      <c r="AN3" s="14">
        <v>11.0</v>
      </c>
      <c r="AO3" s="14">
        <v>12.0</v>
      </c>
      <c r="AP3" s="16"/>
      <c r="AQ3" s="17"/>
    </row>
    <row r="4" ht="15.75" customHeight="1">
      <c r="D4" s="18">
        <v>1.0</v>
      </c>
      <c r="E4" s="18">
        <v>2.0</v>
      </c>
      <c r="F4" s="18">
        <v>3.0</v>
      </c>
      <c r="G4" s="18">
        <v>4.0</v>
      </c>
      <c r="H4" s="18">
        <v>5.0</v>
      </c>
      <c r="I4" s="18">
        <v>6.0</v>
      </c>
      <c r="J4" s="18">
        <v>7.0</v>
      </c>
      <c r="K4" s="18">
        <v>8.0</v>
      </c>
      <c r="L4" s="18">
        <v>9.0</v>
      </c>
      <c r="M4" s="18">
        <v>10.0</v>
      </c>
      <c r="N4" s="18">
        <v>11.0</v>
      </c>
      <c r="O4" s="19">
        <v>12.0</v>
      </c>
      <c r="P4" s="20" t="s">
        <v>5</v>
      </c>
      <c r="Q4" s="21">
        <v>13.0</v>
      </c>
      <c r="R4" s="18">
        <v>14.0</v>
      </c>
      <c r="S4" s="18">
        <v>15.0</v>
      </c>
      <c r="T4" s="18">
        <v>16.0</v>
      </c>
      <c r="U4" s="18">
        <v>17.0</v>
      </c>
      <c r="V4" s="18">
        <v>18.0</v>
      </c>
      <c r="W4" s="18">
        <v>19.0</v>
      </c>
      <c r="X4" s="18">
        <v>20.0</v>
      </c>
      <c r="Y4" s="18">
        <v>21.0</v>
      </c>
      <c r="Z4" s="18">
        <v>22.0</v>
      </c>
      <c r="AA4" s="18">
        <v>23.0</v>
      </c>
      <c r="AB4" s="19">
        <v>24.0</v>
      </c>
      <c r="AC4" s="22" t="s">
        <v>5</v>
      </c>
      <c r="AD4" s="23">
        <v>25.0</v>
      </c>
      <c r="AE4" s="24">
        <v>26.0</v>
      </c>
      <c r="AF4" s="24">
        <v>27.0</v>
      </c>
      <c r="AG4" s="24">
        <v>28.0</v>
      </c>
      <c r="AH4" s="24">
        <v>29.0</v>
      </c>
      <c r="AI4" s="24">
        <v>30.0</v>
      </c>
      <c r="AJ4" s="24">
        <v>31.0</v>
      </c>
      <c r="AK4" s="24">
        <v>32.0</v>
      </c>
      <c r="AL4" s="24">
        <v>33.0</v>
      </c>
      <c r="AM4" s="24">
        <v>34.0</v>
      </c>
      <c r="AN4" s="24">
        <v>35.0</v>
      </c>
      <c r="AO4" s="25">
        <v>36.0</v>
      </c>
      <c r="AP4" s="22" t="s">
        <v>5</v>
      </c>
      <c r="AQ4" s="17"/>
    </row>
    <row r="5" ht="15.75" customHeight="1">
      <c r="B5" s="26" t="s">
        <v>6</v>
      </c>
      <c r="C5" s="27" t="s">
        <v>7</v>
      </c>
      <c r="D5" s="28">
        <v>0.0</v>
      </c>
      <c r="E5" s="28">
        <v>0.0</v>
      </c>
      <c r="F5" s="29">
        <v>1.0</v>
      </c>
      <c r="G5" s="30">
        <v>2.0</v>
      </c>
      <c r="H5" s="30">
        <v>3.0</v>
      </c>
      <c r="I5" s="30">
        <v>2.0</v>
      </c>
      <c r="J5" s="30">
        <v>3.0</v>
      </c>
      <c r="K5" s="30">
        <v>2.0</v>
      </c>
      <c r="L5" s="30">
        <v>3.0</v>
      </c>
      <c r="M5" s="30">
        <v>2.0</v>
      </c>
      <c r="N5" s="30">
        <v>3.0</v>
      </c>
      <c r="O5" s="30">
        <v>2.0</v>
      </c>
      <c r="P5" s="31">
        <f t="shared" ref="P5:P6" si="1">SUM(D5:O5)</f>
        <v>23</v>
      </c>
      <c r="Q5" s="30">
        <v>3.0</v>
      </c>
      <c r="R5" s="30">
        <v>2.0</v>
      </c>
      <c r="S5" s="30">
        <v>3.0</v>
      </c>
      <c r="T5" s="30">
        <v>2.0</v>
      </c>
      <c r="U5" s="30">
        <v>3.0</v>
      </c>
      <c r="V5" s="30">
        <v>2.0</v>
      </c>
      <c r="W5" s="30">
        <v>3.0</v>
      </c>
      <c r="X5" s="30">
        <v>2.0</v>
      </c>
      <c r="Y5" s="30">
        <v>3.0</v>
      </c>
      <c r="Z5" s="30">
        <v>2.0</v>
      </c>
      <c r="AA5" s="30">
        <v>3.0</v>
      </c>
      <c r="AB5" s="30">
        <v>2.0</v>
      </c>
      <c r="AC5" s="32">
        <f t="shared" ref="AC5:AC6" si="2">SUM(Q5:AB5)</f>
        <v>30</v>
      </c>
      <c r="AD5" s="30">
        <v>3.0</v>
      </c>
      <c r="AE5" s="30">
        <v>2.0</v>
      </c>
      <c r="AF5" s="30">
        <v>3.0</v>
      </c>
      <c r="AG5" s="30">
        <v>2.0</v>
      </c>
      <c r="AH5" s="30">
        <v>3.0</v>
      </c>
      <c r="AI5" s="30">
        <v>2.0</v>
      </c>
      <c r="AJ5" s="30">
        <v>3.0</v>
      </c>
      <c r="AK5" s="30">
        <v>2.0</v>
      </c>
      <c r="AL5" s="30">
        <v>3.0</v>
      </c>
      <c r="AM5" s="30">
        <v>2.0</v>
      </c>
      <c r="AN5" s="30">
        <v>3.0</v>
      </c>
      <c r="AO5" s="30">
        <v>2.0</v>
      </c>
      <c r="AP5" s="32">
        <f t="shared" ref="AP5:AP6" si="3">SUM(AD5:AO5)</f>
        <v>30</v>
      </c>
      <c r="AQ5" s="33" t="s">
        <v>1</v>
      </c>
    </row>
    <row r="6" ht="15.75" customHeight="1">
      <c r="B6" s="34"/>
      <c r="C6" s="35" t="s">
        <v>8</v>
      </c>
      <c r="D6" s="28">
        <v>0.0</v>
      </c>
      <c r="E6" s="28">
        <v>0.0</v>
      </c>
      <c r="F6" s="28">
        <v>0.0</v>
      </c>
      <c r="G6" s="28">
        <v>0.0</v>
      </c>
      <c r="H6" s="28">
        <v>0.0</v>
      </c>
      <c r="I6" s="30">
        <v>0.0</v>
      </c>
      <c r="J6" s="30">
        <v>1.0</v>
      </c>
      <c r="K6" s="30">
        <v>1.0</v>
      </c>
      <c r="L6" s="30">
        <v>1.0</v>
      </c>
      <c r="M6" s="30">
        <v>1.0</v>
      </c>
      <c r="N6" s="30">
        <v>1.0</v>
      </c>
      <c r="O6" s="30">
        <v>1.0</v>
      </c>
      <c r="P6" s="36">
        <f t="shared" si="1"/>
        <v>6</v>
      </c>
      <c r="Q6" s="28">
        <v>0.0</v>
      </c>
      <c r="R6" s="30">
        <v>1.0</v>
      </c>
      <c r="S6" s="30">
        <v>1.0</v>
      </c>
      <c r="T6" s="30">
        <v>1.0</v>
      </c>
      <c r="U6" s="30">
        <v>0.0</v>
      </c>
      <c r="V6" s="30">
        <v>1.0</v>
      </c>
      <c r="W6" s="28">
        <v>0.0</v>
      </c>
      <c r="X6" s="30">
        <v>1.0</v>
      </c>
      <c r="Y6" s="30">
        <v>1.0</v>
      </c>
      <c r="Z6" s="30">
        <v>1.0</v>
      </c>
      <c r="AA6" s="30">
        <v>1.0</v>
      </c>
      <c r="AB6" s="30">
        <v>1.0</v>
      </c>
      <c r="AC6" s="32">
        <f t="shared" si="2"/>
        <v>9</v>
      </c>
      <c r="AD6" s="28">
        <v>0.0</v>
      </c>
      <c r="AE6" s="30">
        <v>1.0</v>
      </c>
      <c r="AF6" s="30">
        <v>1.0</v>
      </c>
      <c r="AG6" s="30">
        <v>1.0</v>
      </c>
      <c r="AH6" s="30">
        <v>0.0</v>
      </c>
      <c r="AI6" s="30">
        <v>1.0</v>
      </c>
      <c r="AJ6" s="28">
        <v>0.0</v>
      </c>
      <c r="AK6" s="30">
        <v>1.0</v>
      </c>
      <c r="AL6" s="30">
        <v>1.0</v>
      </c>
      <c r="AM6" s="30">
        <v>1.0</v>
      </c>
      <c r="AN6" s="30">
        <v>1.0</v>
      </c>
      <c r="AO6" s="30">
        <v>1.0</v>
      </c>
      <c r="AP6" s="32">
        <f t="shared" si="3"/>
        <v>9</v>
      </c>
      <c r="AQ6" s="37">
        <f>(AP6+AC6+P6)/(P5+AC5+AP5)</f>
        <v>0.2891566265</v>
      </c>
    </row>
    <row r="7" ht="15.75" customHeight="1">
      <c r="B7" s="34"/>
      <c r="C7" s="27" t="s">
        <v>9</v>
      </c>
      <c r="D7" s="28">
        <v>0.0</v>
      </c>
      <c r="E7" s="28">
        <v>0.0</v>
      </c>
      <c r="F7" s="28">
        <f>F5-F6</f>
        <v>1</v>
      </c>
      <c r="G7" s="28">
        <f t="shared" ref="G7:I7" si="4">F7+G5-G6</f>
        <v>3</v>
      </c>
      <c r="H7" s="28">
        <f t="shared" si="4"/>
        <v>6</v>
      </c>
      <c r="I7" s="28">
        <f t="shared" si="4"/>
        <v>8</v>
      </c>
      <c r="J7" s="28">
        <f t="shared" ref="J7:O7" si="5">I7+J5-J6-J10</f>
        <v>10</v>
      </c>
      <c r="K7" s="28">
        <f t="shared" si="5"/>
        <v>11</v>
      </c>
      <c r="L7" s="28">
        <f t="shared" si="5"/>
        <v>13</v>
      </c>
      <c r="M7" s="28">
        <f t="shared" si="5"/>
        <v>14</v>
      </c>
      <c r="N7" s="28">
        <f t="shared" si="5"/>
        <v>15</v>
      </c>
      <c r="O7" s="28">
        <f t="shared" si="5"/>
        <v>15</v>
      </c>
      <c r="P7" s="36">
        <f t="shared" ref="P7:P8" si="9">O7</f>
        <v>15</v>
      </c>
      <c r="Q7" s="38">
        <f>O7+Q5-Q6-Q10</f>
        <v>16</v>
      </c>
      <c r="R7" s="38">
        <f t="shared" ref="R7:AB7" si="6">Q7+R5-R6-R10</f>
        <v>16</v>
      </c>
      <c r="S7" s="38">
        <f t="shared" si="6"/>
        <v>16</v>
      </c>
      <c r="T7" s="38">
        <f t="shared" si="6"/>
        <v>16</v>
      </c>
      <c r="U7" s="38">
        <f t="shared" si="6"/>
        <v>17</v>
      </c>
      <c r="V7" s="38">
        <f t="shared" si="6"/>
        <v>17</v>
      </c>
      <c r="W7" s="38">
        <f t="shared" si="6"/>
        <v>18</v>
      </c>
      <c r="X7" s="38">
        <f t="shared" si="6"/>
        <v>18</v>
      </c>
      <c r="Y7" s="38">
        <f t="shared" si="6"/>
        <v>18</v>
      </c>
      <c r="Z7" s="38">
        <f t="shared" si="6"/>
        <v>18</v>
      </c>
      <c r="AA7" s="38">
        <f t="shared" si="6"/>
        <v>18</v>
      </c>
      <c r="AB7" s="38">
        <f t="shared" si="6"/>
        <v>18</v>
      </c>
      <c r="AC7" s="32">
        <f t="shared" ref="AC7:AC8" si="11">AB7</f>
        <v>18</v>
      </c>
      <c r="AD7" s="38">
        <f>AB7+AD5-AD6-AD10</f>
        <v>19</v>
      </c>
      <c r="AE7" s="38">
        <f t="shared" ref="AE7:AO7" si="7">AD7+AE5-AE6-AE10</f>
        <v>19</v>
      </c>
      <c r="AF7" s="38">
        <f t="shared" si="7"/>
        <v>19</v>
      </c>
      <c r="AG7" s="38">
        <f t="shared" si="7"/>
        <v>19</v>
      </c>
      <c r="AH7" s="38">
        <f t="shared" si="7"/>
        <v>20</v>
      </c>
      <c r="AI7" s="38">
        <f t="shared" si="7"/>
        <v>20</v>
      </c>
      <c r="AJ7" s="38">
        <f t="shared" si="7"/>
        <v>21</v>
      </c>
      <c r="AK7" s="38">
        <f t="shared" si="7"/>
        <v>21</v>
      </c>
      <c r="AL7" s="38">
        <f t="shared" si="7"/>
        <v>21</v>
      </c>
      <c r="AM7" s="38">
        <f t="shared" si="7"/>
        <v>21</v>
      </c>
      <c r="AN7" s="38">
        <f t="shared" si="7"/>
        <v>21</v>
      </c>
      <c r="AO7" s="38">
        <f t="shared" si="7"/>
        <v>21</v>
      </c>
      <c r="AP7" s="32">
        <f t="shared" ref="AP7:AP8" si="13">AO7</f>
        <v>21</v>
      </c>
      <c r="AQ7" s="39"/>
    </row>
    <row r="8" ht="15.75" customHeight="1">
      <c r="B8" s="34"/>
      <c r="C8" s="27" t="s">
        <v>10</v>
      </c>
      <c r="D8" s="29">
        <v>320000.0</v>
      </c>
      <c r="E8" s="29">
        <f t="shared" ref="E8:O8" si="8">$D$8</f>
        <v>320000</v>
      </c>
      <c r="F8" s="29">
        <f t="shared" si="8"/>
        <v>320000</v>
      </c>
      <c r="G8" s="29">
        <f t="shared" si="8"/>
        <v>320000</v>
      </c>
      <c r="H8" s="29">
        <f t="shared" si="8"/>
        <v>320000</v>
      </c>
      <c r="I8" s="29">
        <f t="shared" si="8"/>
        <v>320000</v>
      </c>
      <c r="J8" s="29">
        <f t="shared" si="8"/>
        <v>320000</v>
      </c>
      <c r="K8" s="29">
        <f t="shared" si="8"/>
        <v>320000</v>
      </c>
      <c r="L8" s="29">
        <f t="shared" si="8"/>
        <v>320000</v>
      </c>
      <c r="M8" s="29">
        <f t="shared" si="8"/>
        <v>320000</v>
      </c>
      <c r="N8" s="29">
        <f t="shared" si="8"/>
        <v>320000</v>
      </c>
      <c r="O8" s="29">
        <f t="shared" si="8"/>
        <v>320000</v>
      </c>
      <c r="P8" s="36">
        <f t="shared" si="9"/>
        <v>320000</v>
      </c>
      <c r="Q8" s="29">
        <f t="shared" ref="Q8:AB8" si="10">$D$8</f>
        <v>320000</v>
      </c>
      <c r="R8" s="29">
        <f t="shared" si="10"/>
        <v>320000</v>
      </c>
      <c r="S8" s="29">
        <f t="shared" si="10"/>
        <v>320000</v>
      </c>
      <c r="T8" s="29">
        <f t="shared" si="10"/>
        <v>320000</v>
      </c>
      <c r="U8" s="29">
        <f t="shared" si="10"/>
        <v>320000</v>
      </c>
      <c r="V8" s="29">
        <f t="shared" si="10"/>
        <v>320000</v>
      </c>
      <c r="W8" s="29">
        <f t="shared" si="10"/>
        <v>320000</v>
      </c>
      <c r="X8" s="29">
        <f t="shared" si="10"/>
        <v>320000</v>
      </c>
      <c r="Y8" s="29">
        <f t="shared" si="10"/>
        <v>320000</v>
      </c>
      <c r="Z8" s="29">
        <f t="shared" si="10"/>
        <v>320000</v>
      </c>
      <c r="AA8" s="29">
        <f t="shared" si="10"/>
        <v>320000</v>
      </c>
      <c r="AB8" s="29">
        <f t="shared" si="10"/>
        <v>320000</v>
      </c>
      <c r="AC8" s="32">
        <f t="shared" si="11"/>
        <v>320000</v>
      </c>
      <c r="AD8" s="29">
        <f t="shared" ref="AD8:AO8" si="12">$D$8</f>
        <v>320000</v>
      </c>
      <c r="AE8" s="29">
        <f t="shared" si="12"/>
        <v>320000</v>
      </c>
      <c r="AF8" s="29">
        <f t="shared" si="12"/>
        <v>320000</v>
      </c>
      <c r="AG8" s="29">
        <f t="shared" si="12"/>
        <v>320000</v>
      </c>
      <c r="AH8" s="29">
        <f t="shared" si="12"/>
        <v>320000</v>
      </c>
      <c r="AI8" s="29">
        <f t="shared" si="12"/>
        <v>320000</v>
      </c>
      <c r="AJ8" s="29">
        <f t="shared" si="12"/>
        <v>320000</v>
      </c>
      <c r="AK8" s="29">
        <f t="shared" si="12"/>
        <v>320000</v>
      </c>
      <c r="AL8" s="29">
        <f t="shared" si="12"/>
        <v>320000</v>
      </c>
      <c r="AM8" s="29">
        <f t="shared" si="12"/>
        <v>320000</v>
      </c>
      <c r="AN8" s="29">
        <f t="shared" si="12"/>
        <v>320000</v>
      </c>
      <c r="AO8" s="29">
        <f t="shared" si="12"/>
        <v>320000</v>
      </c>
      <c r="AP8" s="32">
        <f t="shared" si="13"/>
        <v>320000</v>
      </c>
      <c r="AQ8" s="39"/>
    </row>
    <row r="9" ht="15.75" customHeight="1">
      <c r="B9" s="34"/>
      <c r="C9" s="27" t="s">
        <v>11</v>
      </c>
      <c r="D9" s="28">
        <f t="shared" ref="D9:O9" si="14">D7*D8</f>
        <v>0</v>
      </c>
      <c r="E9" s="28">
        <f t="shared" si="14"/>
        <v>0</v>
      </c>
      <c r="F9" s="28">
        <f t="shared" si="14"/>
        <v>320000</v>
      </c>
      <c r="G9" s="28">
        <f t="shared" si="14"/>
        <v>960000</v>
      </c>
      <c r="H9" s="28">
        <f t="shared" si="14"/>
        <v>1920000</v>
      </c>
      <c r="I9" s="28">
        <f t="shared" si="14"/>
        <v>2560000</v>
      </c>
      <c r="J9" s="28">
        <f t="shared" si="14"/>
        <v>3200000</v>
      </c>
      <c r="K9" s="28">
        <f t="shared" si="14"/>
        <v>3520000</v>
      </c>
      <c r="L9" s="28">
        <f t="shared" si="14"/>
        <v>4160000</v>
      </c>
      <c r="M9" s="28">
        <f t="shared" si="14"/>
        <v>4480000</v>
      </c>
      <c r="N9" s="28">
        <f t="shared" si="14"/>
        <v>4800000</v>
      </c>
      <c r="O9" s="28">
        <f t="shared" si="14"/>
        <v>4800000</v>
      </c>
      <c r="P9" s="36">
        <f>SUM(D9:O9)</f>
        <v>30720000</v>
      </c>
      <c r="Q9" s="28">
        <f t="shared" ref="Q9:AB9" si="15">Q7*Q8</f>
        <v>5120000</v>
      </c>
      <c r="R9" s="28">
        <f t="shared" si="15"/>
        <v>5120000</v>
      </c>
      <c r="S9" s="28">
        <f t="shared" si="15"/>
        <v>5120000</v>
      </c>
      <c r="T9" s="28">
        <f t="shared" si="15"/>
        <v>5120000</v>
      </c>
      <c r="U9" s="28">
        <f t="shared" si="15"/>
        <v>5440000</v>
      </c>
      <c r="V9" s="28">
        <f t="shared" si="15"/>
        <v>5440000</v>
      </c>
      <c r="W9" s="28">
        <f t="shared" si="15"/>
        <v>5760000</v>
      </c>
      <c r="X9" s="28">
        <f t="shared" si="15"/>
        <v>5760000</v>
      </c>
      <c r="Y9" s="28">
        <f t="shared" si="15"/>
        <v>5760000</v>
      </c>
      <c r="Z9" s="28">
        <f t="shared" si="15"/>
        <v>5760000</v>
      </c>
      <c r="AA9" s="28">
        <f t="shared" si="15"/>
        <v>5760000</v>
      </c>
      <c r="AB9" s="40">
        <f t="shared" si="15"/>
        <v>5760000</v>
      </c>
      <c r="AC9" s="32">
        <f t="shared" ref="AC9:AC10" si="17">SUM(Q9:AB9)</f>
        <v>65920000</v>
      </c>
      <c r="AD9" s="28">
        <f t="shared" ref="AD9:AO9" si="16">AD7*AD8</f>
        <v>6080000</v>
      </c>
      <c r="AE9" s="28">
        <f t="shared" si="16"/>
        <v>6080000</v>
      </c>
      <c r="AF9" s="28">
        <f t="shared" si="16"/>
        <v>6080000</v>
      </c>
      <c r="AG9" s="28">
        <f t="shared" si="16"/>
        <v>6080000</v>
      </c>
      <c r="AH9" s="28">
        <f t="shared" si="16"/>
        <v>6400000</v>
      </c>
      <c r="AI9" s="28">
        <f t="shared" si="16"/>
        <v>6400000</v>
      </c>
      <c r="AJ9" s="28">
        <f t="shared" si="16"/>
        <v>6720000</v>
      </c>
      <c r="AK9" s="28">
        <f t="shared" si="16"/>
        <v>6720000</v>
      </c>
      <c r="AL9" s="28">
        <f t="shared" si="16"/>
        <v>6720000</v>
      </c>
      <c r="AM9" s="28">
        <f t="shared" si="16"/>
        <v>6720000</v>
      </c>
      <c r="AN9" s="28">
        <f t="shared" si="16"/>
        <v>6720000</v>
      </c>
      <c r="AO9" s="40">
        <f t="shared" si="16"/>
        <v>6720000</v>
      </c>
      <c r="AP9" s="32">
        <f t="shared" ref="AP9:AP10" si="18">SUM(AD9:AO9)</f>
        <v>77440000</v>
      </c>
      <c r="AQ9" s="39"/>
    </row>
    <row r="10" ht="15.75" customHeight="1">
      <c r="B10" s="34"/>
      <c r="C10" s="35" t="s">
        <v>12</v>
      </c>
      <c r="D10" s="28">
        <v>0.0</v>
      </c>
      <c r="E10" s="28">
        <v>0.0</v>
      </c>
      <c r="F10" s="28">
        <v>0.0</v>
      </c>
      <c r="G10" s="28">
        <v>0.0</v>
      </c>
      <c r="H10" s="28">
        <v>0.0</v>
      </c>
      <c r="I10" s="28">
        <v>0.0</v>
      </c>
      <c r="J10" s="28">
        <v>0.0</v>
      </c>
      <c r="K10" s="28">
        <v>0.0</v>
      </c>
      <c r="L10" s="30">
        <v>0.0</v>
      </c>
      <c r="M10" s="30">
        <v>0.0</v>
      </c>
      <c r="N10" s="30">
        <v>1.0</v>
      </c>
      <c r="O10" s="30">
        <v>1.0</v>
      </c>
      <c r="P10" s="36">
        <f t="shared" ref="P10:P12" si="20">O10</f>
        <v>1</v>
      </c>
      <c r="Q10" s="41">
        <v>2.0</v>
      </c>
      <c r="R10" s="41">
        <v>1.0</v>
      </c>
      <c r="S10" s="41">
        <v>2.0</v>
      </c>
      <c r="T10" s="41">
        <v>1.0</v>
      </c>
      <c r="U10" s="41">
        <v>2.0</v>
      </c>
      <c r="V10" s="41">
        <v>1.0</v>
      </c>
      <c r="W10" s="41">
        <v>2.0</v>
      </c>
      <c r="X10" s="41">
        <v>1.0</v>
      </c>
      <c r="Y10" s="41">
        <v>2.0</v>
      </c>
      <c r="Z10" s="41">
        <v>1.0</v>
      </c>
      <c r="AA10" s="41">
        <v>2.0</v>
      </c>
      <c r="AB10" s="41">
        <v>1.0</v>
      </c>
      <c r="AC10" s="32">
        <f t="shared" si="17"/>
        <v>18</v>
      </c>
      <c r="AD10" s="41">
        <v>2.0</v>
      </c>
      <c r="AE10" s="41">
        <v>1.0</v>
      </c>
      <c r="AF10" s="41">
        <v>2.0</v>
      </c>
      <c r="AG10" s="41">
        <v>1.0</v>
      </c>
      <c r="AH10" s="41">
        <v>2.0</v>
      </c>
      <c r="AI10" s="41">
        <v>1.0</v>
      </c>
      <c r="AJ10" s="41">
        <v>2.0</v>
      </c>
      <c r="AK10" s="41">
        <v>1.0</v>
      </c>
      <c r="AL10" s="41">
        <v>2.0</v>
      </c>
      <c r="AM10" s="41">
        <v>1.0</v>
      </c>
      <c r="AN10" s="41">
        <v>2.0</v>
      </c>
      <c r="AO10" s="41">
        <v>1.0</v>
      </c>
      <c r="AP10" s="32">
        <f t="shared" si="18"/>
        <v>18</v>
      </c>
      <c r="AQ10" s="39"/>
    </row>
    <row r="11" ht="15.75" customHeight="1">
      <c r="B11" s="34"/>
      <c r="C11" s="35" t="s">
        <v>13</v>
      </c>
      <c r="D11" s="28">
        <v>0.0</v>
      </c>
      <c r="E11" s="28">
        <v>0.0</v>
      </c>
      <c r="F11" s="28">
        <v>0.0</v>
      </c>
      <c r="G11" s="28">
        <v>0.0</v>
      </c>
      <c r="H11" s="28">
        <v>0.0</v>
      </c>
      <c r="I11" s="28">
        <v>0.0</v>
      </c>
      <c r="J11" s="28">
        <v>0.0</v>
      </c>
      <c r="K11" s="28">
        <v>0.0</v>
      </c>
      <c r="L11" s="28">
        <v>0.0</v>
      </c>
      <c r="M11" s="28">
        <v>0.0</v>
      </c>
      <c r="N11" s="30">
        <f t="shared" ref="N11:O11" si="19">M11+N10</f>
        <v>1</v>
      </c>
      <c r="O11" s="30">
        <f t="shared" si="19"/>
        <v>2</v>
      </c>
      <c r="P11" s="36">
        <f t="shared" si="20"/>
        <v>2</v>
      </c>
      <c r="Q11" s="38">
        <f>O11+Q10</f>
        <v>4</v>
      </c>
      <c r="R11" s="38">
        <f t="shared" ref="R11:AB11" si="21">Q11+R10</f>
        <v>5</v>
      </c>
      <c r="S11" s="38">
        <f t="shared" si="21"/>
        <v>7</v>
      </c>
      <c r="T11" s="38">
        <f t="shared" si="21"/>
        <v>8</v>
      </c>
      <c r="U11" s="38">
        <f t="shared" si="21"/>
        <v>10</v>
      </c>
      <c r="V11" s="38">
        <f t="shared" si="21"/>
        <v>11</v>
      </c>
      <c r="W11" s="38">
        <f t="shared" si="21"/>
        <v>13</v>
      </c>
      <c r="X11" s="38">
        <f t="shared" si="21"/>
        <v>14</v>
      </c>
      <c r="Y11" s="38">
        <f t="shared" si="21"/>
        <v>16</v>
      </c>
      <c r="Z11" s="38">
        <f t="shared" si="21"/>
        <v>17</v>
      </c>
      <c r="AA11" s="38">
        <f t="shared" si="21"/>
        <v>19</v>
      </c>
      <c r="AB11" s="42">
        <f t="shared" si="21"/>
        <v>20</v>
      </c>
      <c r="AC11" s="32">
        <f t="shared" ref="AC11:AC12" si="25">AB11</f>
        <v>20</v>
      </c>
      <c r="AD11" s="38">
        <f>AB11+AD10</f>
        <v>22</v>
      </c>
      <c r="AE11" s="38">
        <f t="shared" ref="AE11:AO11" si="22">AD11+AE10</f>
        <v>23</v>
      </c>
      <c r="AF11" s="38">
        <f t="shared" si="22"/>
        <v>25</v>
      </c>
      <c r="AG11" s="38">
        <f t="shared" si="22"/>
        <v>26</v>
      </c>
      <c r="AH11" s="38">
        <f t="shared" si="22"/>
        <v>28</v>
      </c>
      <c r="AI11" s="38">
        <f t="shared" si="22"/>
        <v>29</v>
      </c>
      <c r="AJ11" s="38">
        <f t="shared" si="22"/>
        <v>31</v>
      </c>
      <c r="AK11" s="38">
        <f t="shared" si="22"/>
        <v>32</v>
      </c>
      <c r="AL11" s="38">
        <f t="shared" si="22"/>
        <v>34</v>
      </c>
      <c r="AM11" s="38">
        <f t="shared" si="22"/>
        <v>35</v>
      </c>
      <c r="AN11" s="38">
        <f t="shared" si="22"/>
        <v>37</v>
      </c>
      <c r="AO11" s="42">
        <f t="shared" si="22"/>
        <v>38</v>
      </c>
      <c r="AP11" s="32">
        <f>AO11</f>
        <v>38</v>
      </c>
      <c r="AQ11" s="39"/>
    </row>
    <row r="12" ht="15.75" customHeight="1">
      <c r="B12" s="34"/>
      <c r="C12" s="35" t="s">
        <v>14</v>
      </c>
      <c r="D12" s="30">
        <v>400000.0</v>
      </c>
      <c r="E12" s="30">
        <f t="shared" ref="E12:O12" si="23">$D$12</f>
        <v>400000</v>
      </c>
      <c r="F12" s="30">
        <f t="shared" si="23"/>
        <v>400000</v>
      </c>
      <c r="G12" s="30">
        <f t="shared" si="23"/>
        <v>400000</v>
      </c>
      <c r="H12" s="30">
        <f t="shared" si="23"/>
        <v>400000</v>
      </c>
      <c r="I12" s="30">
        <f t="shared" si="23"/>
        <v>400000</v>
      </c>
      <c r="J12" s="30">
        <f t="shared" si="23"/>
        <v>400000</v>
      </c>
      <c r="K12" s="30">
        <f t="shared" si="23"/>
        <v>400000</v>
      </c>
      <c r="L12" s="30">
        <f t="shared" si="23"/>
        <v>400000</v>
      </c>
      <c r="M12" s="30">
        <f t="shared" si="23"/>
        <v>400000</v>
      </c>
      <c r="N12" s="30">
        <f t="shared" si="23"/>
        <v>400000</v>
      </c>
      <c r="O12" s="30">
        <f t="shared" si="23"/>
        <v>400000</v>
      </c>
      <c r="P12" s="36">
        <f t="shared" si="20"/>
        <v>400000</v>
      </c>
      <c r="Q12" s="30">
        <f t="shared" ref="Q12:AB12" si="24">$D$12</f>
        <v>400000</v>
      </c>
      <c r="R12" s="30">
        <f t="shared" si="24"/>
        <v>400000</v>
      </c>
      <c r="S12" s="30">
        <f t="shared" si="24"/>
        <v>400000</v>
      </c>
      <c r="T12" s="30">
        <f t="shared" si="24"/>
        <v>400000</v>
      </c>
      <c r="U12" s="30">
        <f t="shared" si="24"/>
        <v>400000</v>
      </c>
      <c r="V12" s="30">
        <f t="shared" si="24"/>
        <v>400000</v>
      </c>
      <c r="W12" s="30">
        <f t="shared" si="24"/>
        <v>400000</v>
      </c>
      <c r="X12" s="30">
        <f t="shared" si="24"/>
        <v>400000</v>
      </c>
      <c r="Y12" s="30">
        <f t="shared" si="24"/>
        <v>400000</v>
      </c>
      <c r="Z12" s="30">
        <f t="shared" si="24"/>
        <v>400000</v>
      </c>
      <c r="AA12" s="30">
        <f t="shared" si="24"/>
        <v>400000</v>
      </c>
      <c r="AB12" s="30">
        <f t="shared" si="24"/>
        <v>400000</v>
      </c>
      <c r="AC12" s="32">
        <f t="shared" si="25"/>
        <v>400000</v>
      </c>
      <c r="AD12" s="30">
        <v>450000.0</v>
      </c>
      <c r="AE12" s="30">
        <f t="shared" ref="AE12:AP12" si="26">AD12</f>
        <v>450000</v>
      </c>
      <c r="AF12" s="30">
        <f t="shared" si="26"/>
        <v>450000</v>
      </c>
      <c r="AG12" s="30">
        <f t="shared" si="26"/>
        <v>450000</v>
      </c>
      <c r="AH12" s="30">
        <f t="shared" si="26"/>
        <v>450000</v>
      </c>
      <c r="AI12" s="30">
        <f t="shared" si="26"/>
        <v>450000</v>
      </c>
      <c r="AJ12" s="30">
        <f t="shared" si="26"/>
        <v>450000</v>
      </c>
      <c r="AK12" s="30">
        <f t="shared" si="26"/>
        <v>450000</v>
      </c>
      <c r="AL12" s="30">
        <f t="shared" si="26"/>
        <v>450000</v>
      </c>
      <c r="AM12" s="30">
        <f t="shared" si="26"/>
        <v>450000</v>
      </c>
      <c r="AN12" s="30">
        <f t="shared" si="26"/>
        <v>450000</v>
      </c>
      <c r="AO12" s="30">
        <f t="shared" si="26"/>
        <v>450000</v>
      </c>
      <c r="AP12" s="32">
        <f t="shared" si="26"/>
        <v>450000</v>
      </c>
      <c r="AQ12" s="39"/>
    </row>
    <row r="13" ht="15.75" customHeight="1">
      <c r="A13" s="43"/>
      <c r="B13" s="34"/>
      <c r="C13" s="35" t="s">
        <v>15</v>
      </c>
      <c r="D13" s="28">
        <f t="shared" ref="D13:O13" si="27">D11*D12</f>
        <v>0</v>
      </c>
      <c r="E13" s="28">
        <f t="shared" si="27"/>
        <v>0</v>
      </c>
      <c r="F13" s="28">
        <f t="shared" si="27"/>
        <v>0</v>
      </c>
      <c r="G13" s="28">
        <f t="shared" si="27"/>
        <v>0</v>
      </c>
      <c r="H13" s="28">
        <f t="shared" si="27"/>
        <v>0</v>
      </c>
      <c r="I13" s="28">
        <f t="shared" si="27"/>
        <v>0</v>
      </c>
      <c r="J13" s="28">
        <f t="shared" si="27"/>
        <v>0</v>
      </c>
      <c r="K13" s="28">
        <f t="shared" si="27"/>
        <v>0</v>
      </c>
      <c r="L13" s="28">
        <f t="shared" si="27"/>
        <v>0</v>
      </c>
      <c r="M13" s="28">
        <f t="shared" si="27"/>
        <v>0</v>
      </c>
      <c r="N13" s="28">
        <f t="shared" si="27"/>
        <v>400000</v>
      </c>
      <c r="O13" s="28">
        <f t="shared" si="27"/>
        <v>800000</v>
      </c>
      <c r="P13" s="36">
        <f t="shared" ref="P13:P14" si="31">SUM(D13:O13)</f>
        <v>1200000</v>
      </c>
      <c r="Q13" s="28">
        <f t="shared" ref="Q13:AB13" si="28">Q11*Q12</f>
        <v>1600000</v>
      </c>
      <c r="R13" s="28">
        <f t="shared" si="28"/>
        <v>2000000</v>
      </c>
      <c r="S13" s="28">
        <f t="shared" si="28"/>
        <v>2800000</v>
      </c>
      <c r="T13" s="28">
        <f t="shared" si="28"/>
        <v>3200000</v>
      </c>
      <c r="U13" s="28">
        <f t="shared" si="28"/>
        <v>4000000</v>
      </c>
      <c r="V13" s="28">
        <f t="shared" si="28"/>
        <v>4400000</v>
      </c>
      <c r="W13" s="28">
        <f t="shared" si="28"/>
        <v>5200000</v>
      </c>
      <c r="X13" s="28">
        <f t="shared" si="28"/>
        <v>5600000</v>
      </c>
      <c r="Y13" s="28">
        <f t="shared" si="28"/>
        <v>6400000</v>
      </c>
      <c r="Z13" s="28">
        <f t="shared" si="28"/>
        <v>6800000</v>
      </c>
      <c r="AA13" s="28">
        <f t="shared" si="28"/>
        <v>7600000</v>
      </c>
      <c r="AB13" s="40">
        <f t="shared" si="28"/>
        <v>8000000</v>
      </c>
      <c r="AC13" s="32">
        <f t="shared" ref="AC13:AC14" si="33">SUM(Q13:AB13)</f>
        <v>57600000</v>
      </c>
      <c r="AD13" s="28">
        <f t="shared" ref="AD13:AO13" si="29">AD11*AD12</f>
        <v>9900000</v>
      </c>
      <c r="AE13" s="28">
        <f t="shared" si="29"/>
        <v>10350000</v>
      </c>
      <c r="AF13" s="28">
        <f t="shared" si="29"/>
        <v>11250000</v>
      </c>
      <c r="AG13" s="28">
        <f t="shared" si="29"/>
        <v>11700000</v>
      </c>
      <c r="AH13" s="28">
        <f t="shared" si="29"/>
        <v>12600000</v>
      </c>
      <c r="AI13" s="28">
        <f t="shared" si="29"/>
        <v>13050000</v>
      </c>
      <c r="AJ13" s="28">
        <f t="shared" si="29"/>
        <v>13950000</v>
      </c>
      <c r="AK13" s="28">
        <f t="shared" si="29"/>
        <v>14400000</v>
      </c>
      <c r="AL13" s="28">
        <f t="shared" si="29"/>
        <v>15300000</v>
      </c>
      <c r="AM13" s="28">
        <f t="shared" si="29"/>
        <v>15750000</v>
      </c>
      <c r="AN13" s="28">
        <f t="shared" si="29"/>
        <v>16650000</v>
      </c>
      <c r="AO13" s="40">
        <f t="shared" si="29"/>
        <v>17100000</v>
      </c>
      <c r="AP13" s="32">
        <f t="shared" ref="AP13:AP14" si="35">SUM(AD13:AO13)</f>
        <v>162000000</v>
      </c>
      <c r="AQ13" s="39"/>
    </row>
    <row r="14" ht="15.75" customHeight="1">
      <c r="B14" s="44"/>
      <c r="C14" s="45" t="s">
        <v>16</v>
      </c>
      <c r="D14" s="46">
        <f t="shared" ref="D14:O14" si="30">D9+D13</f>
        <v>0</v>
      </c>
      <c r="E14" s="46">
        <f t="shared" si="30"/>
        <v>0</v>
      </c>
      <c r="F14" s="46">
        <f t="shared" si="30"/>
        <v>320000</v>
      </c>
      <c r="G14" s="46">
        <f t="shared" si="30"/>
        <v>960000</v>
      </c>
      <c r="H14" s="46">
        <f t="shared" si="30"/>
        <v>1920000</v>
      </c>
      <c r="I14" s="46">
        <f t="shared" si="30"/>
        <v>2560000</v>
      </c>
      <c r="J14" s="46">
        <f t="shared" si="30"/>
        <v>3200000</v>
      </c>
      <c r="K14" s="46">
        <f t="shared" si="30"/>
        <v>3520000</v>
      </c>
      <c r="L14" s="46">
        <f t="shared" si="30"/>
        <v>4160000</v>
      </c>
      <c r="M14" s="46">
        <f t="shared" si="30"/>
        <v>4480000</v>
      </c>
      <c r="N14" s="46">
        <f t="shared" si="30"/>
        <v>5200000</v>
      </c>
      <c r="O14" s="46">
        <f t="shared" si="30"/>
        <v>5600000</v>
      </c>
      <c r="P14" s="36">
        <f t="shared" si="31"/>
        <v>31920000</v>
      </c>
      <c r="Q14" s="46">
        <f t="shared" ref="Q14:AB14" si="32">Q9+Q13</f>
        <v>6720000</v>
      </c>
      <c r="R14" s="46">
        <f t="shared" si="32"/>
        <v>7120000</v>
      </c>
      <c r="S14" s="46">
        <f t="shared" si="32"/>
        <v>7920000</v>
      </c>
      <c r="T14" s="46">
        <f t="shared" si="32"/>
        <v>8320000</v>
      </c>
      <c r="U14" s="46">
        <f t="shared" si="32"/>
        <v>9440000</v>
      </c>
      <c r="V14" s="46">
        <f t="shared" si="32"/>
        <v>9840000</v>
      </c>
      <c r="W14" s="46">
        <f t="shared" si="32"/>
        <v>10960000</v>
      </c>
      <c r="X14" s="46">
        <f t="shared" si="32"/>
        <v>11360000</v>
      </c>
      <c r="Y14" s="46">
        <f t="shared" si="32"/>
        <v>12160000</v>
      </c>
      <c r="Z14" s="46">
        <f t="shared" si="32"/>
        <v>12560000</v>
      </c>
      <c r="AA14" s="46">
        <f t="shared" si="32"/>
        <v>13360000</v>
      </c>
      <c r="AB14" s="47">
        <f t="shared" si="32"/>
        <v>13760000</v>
      </c>
      <c r="AC14" s="32">
        <f t="shared" si="33"/>
        <v>123520000</v>
      </c>
      <c r="AD14" s="46">
        <f t="shared" ref="AD14:AO14" si="34">AD9+AD13</f>
        <v>15980000</v>
      </c>
      <c r="AE14" s="46">
        <f t="shared" si="34"/>
        <v>16430000</v>
      </c>
      <c r="AF14" s="46">
        <f t="shared" si="34"/>
        <v>17330000</v>
      </c>
      <c r="AG14" s="46">
        <f t="shared" si="34"/>
        <v>17780000</v>
      </c>
      <c r="AH14" s="46">
        <f t="shared" si="34"/>
        <v>19000000</v>
      </c>
      <c r="AI14" s="46">
        <f t="shared" si="34"/>
        <v>19450000</v>
      </c>
      <c r="AJ14" s="46">
        <f t="shared" si="34"/>
        <v>20670000</v>
      </c>
      <c r="AK14" s="46">
        <f t="shared" si="34"/>
        <v>21120000</v>
      </c>
      <c r="AL14" s="46">
        <f t="shared" si="34"/>
        <v>22020000</v>
      </c>
      <c r="AM14" s="46">
        <f t="shared" si="34"/>
        <v>22470000</v>
      </c>
      <c r="AN14" s="46">
        <f t="shared" si="34"/>
        <v>23370000</v>
      </c>
      <c r="AO14" s="47">
        <f t="shared" si="34"/>
        <v>23820000</v>
      </c>
      <c r="AP14" s="32">
        <f t="shared" si="35"/>
        <v>239440000</v>
      </c>
      <c r="AQ14" s="39"/>
    </row>
    <row r="15" ht="15.75" customHeight="1">
      <c r="B15" s="48" t="s">
        <v>17</v>
      </c>
      <c r="C15" s="27" t="s">
        <v>18</v>
      </c>
      <c r="D15" s="41">
        <v>220000.0</v>
      </c>
      <c r="E15" s="41">
        <f t="shared" ref="E15:O15" si="36">$D$15</f>
        <v>220000</v>
      </c>
      <c r="F15" s="41">
        <f t="shared" si="36"/>
        <v>220000</v>
      </c>
      <c r="G15" s="41">
        <f t="shared" si="36"/>
        <v>220000</v>
      </c>
      <c r="H15" s="41">
        <f t="shared" si="36"/>
        <v>220000</v>
      </c>
      <c r="I15" s="41">
        <f t="shared" si="36"/>
        <v>220000</v>
      </c>
      <c r="J15" s="41">
        <f t="shared" si="36"/>
        <v>220000</v>
      </c>
      <c r="K15" s="41">
        <f t="shared" si="36"/>
        <v>220000</v>
      </c>
      <c r="L15" s="41">
        <f t="shared" si="36"/>
        <v>220000</v>
      </c>
      <c r="M15" s="41">
        <f t="shared" si="36"/>
        <v>220000</v>
      </c>
      <c r="N15" s="41">
        <f t="shared" si="36"/>
        <v>220000</v>
      </c>
      <c r="O15" s="41">
        <f t="shared" si="36"/>
        <v>220000</v>
      </c>
      <c r="P15" s="36">
        <f>O15</f>
        <v>220000</v>
      </c>
      <c r="Q15" s="38">
        <f>O15</f>
        <v>220000</v>
      </c>
      <c r="R15" s="38">
        <f t="shared" ref="R15:AC15" si="37">Q15</f>
        <v>220000</v>
      </c>
      <c r="S15" s="38">
        <f t="shared" si="37"/>
        <v>220000</v>
      </c>
      <c r="T15" s="38">
        <f t="shared" si="37"/>
        <v>220000</v>
      </c>
      <c r="U15" s="38">
        <f t="shared" si="37"/>
        <v>220000</v>
      </c>
      <c r="V15" s="38">
        <f t="shared" si="37"/>
        <v>220000</v>
      </c>
      <c r="W15" s="38">
        <f t="shared" si="37"/>
        <v>220000</v>
      </c>
      <c r="X15" s="38">
        <f t="shared" si="37"/>
        <v>220000</v>
      </c>
      <c r="Y15" s="38">
        <f t="shared" si="37"/>
        <v>220000</v>
      </c>
      <c r="Z15" s="38">
        <f t="shared" si="37"/>
        <v>220000</v>
      </c>
      <c r="AA15" s="38">
        <f t="shared" si="37"/>
        <v>220000</v>
      </c>
      <c r="AB15" s="38">
        <f t="shared" si="37"/>
        <v>220000</v>
      </c>
      <c r="AC15" s="32">
        <f t="shared" si="37"/>
        <v>220000</v>
      </c>
      <c r="AD15" s="38">
        <f>AB15</f>
        <v>220000</v>
      </c>
      <c r="AE15" s="38">
        <f t="shared" ref="AE15:AP15" si="38">AD15</f>
        <v>220000</v>
      </c>
      <c r="AF15" s="38">
        <f t="shared" si="38"/>
        <v>220000</v>
      </c>
      <c r="AG15" s="38">
        <f t="shared" si="38"/>
        <v>220000</v>
      </c>
      <c r="AH15" s="38">
        <f t="shared" si="38"/>
        <v>220000</v>
      </c>
      <c r="AI15" s="38">
        <f t="shared" si="38"/>
        <v>220000</v>
      </c>
      <c r="AJ15" s="38">
        <f t="shared" si="38"/>
        <v>220000</v>
      </c>
      <c r="AK15" s="38">
        <f t="shared" si="38"/>
        <v>220000</v>
      </c>
      <c r="AL15" s="38">
        <f t="shared" si="38"/>
        <v>220000</v>
      </c>
      <c r="AM15" s="38">
        <f t="shared" si="38"/>
        <v>220000</v>
      </c>
      <c r="AN15" s="38">
        <f t="shared" si="38"/>
        <v>220000</v>
      </c>
      <c r="AO15" s="38">
        <f t="shared" si="38"/>
        <v>220000</v>
      </c>
      <c r="AP15" s="32">
        <f t="shared" si="38"/>
        <v>220000</v>
      </c>
      <c r="AQ15" s="39"/>
    </row>
    <row r="16" ht="15.75" customHeight="1">
      <c r="B16" s="34"/>
      <c r="C16" s="27" t="s">
        <v>19</v>
      </c>
      <c r="D16" s="38">
        <f t="shared" ref="D16:O16" si="39">(D7*D15)*16%</f>
        <v>0</v>
      </c>
      <c r="E16" s="38">
        <f t="shared" si="39"/>
        <v>0</v>
      </c>
      <c r="F16" s="38">
        <f t="shared" si="39"/>
        <v>35200</v>
      </c>
      <c r="G16" s="38">
        <f t="shared" si="39"/>
        <v>105600</v>
      </c>
      <c r="H16" s="38">
        <f t="shared" si="39"/>
        <v>211200</v>
      </c>
      <c r="I16" s="38">
        <f t="shared" si="39"/>
        <v>281600</v>
      </c>
      <c r="J16" s="38">
        <f t="shared" si="39"/>
        <v>352000</v>
      </c>
      <c r="K16" s="38">
        <f t="shared" si="39"/>
        <v>387200</v>
      </c>
      <c r="L16" s="38">
        <f t="shared" si="39"/>
        <v>457600</v>
      </c>
      <c r="M16" s="38">
        <f t="shared" si="39"/>
        <v>492800</v>
      </c>
      <c r="N16" s="38">
        <f t="shared" si="39"/>
        <v>528000</v>
      </c>
      <c r="O16" s="38">
        <f t="shared" si="39"/>
        <v>528000</v>
      </c>
      <c r="P16" s="36">
        <f t="shared" ref="P16:P17" si="43">SUM(D16:O16)</f>
        <v>3379200</v>
      </c>
      <c r="Q16" s="38">
        <f t="shared" ref="Q16:AB16" si="40">(Q7*Q15)*16%</f>
        <v>563200</v>
      </c>
      <c r="R16" s="38">
        <f t="shared" si="40"/>
        <v>563200</v>
      </c>
      <c r="S16" s="38">
        <f t="shared" si="40"/>
        <v>563200</v>
      </c>
      <c r="T16" s="38">
        <f t="shared" si="40"/>
        <v>563200</v>
      </c>
      <c r="U16" s="38">
        <f t="shared" si="40"/>
        <v>598400</v>
      </c>
      <c r="V16" s="38">
        <f t="shared" si="40"/>
        <v>598400</v>
      </c>
      <c r="W16" s="38">
        <f t="shared" si="40"/>
        <v>633600</v>
      </c>
      <c r="X16" s="38">
        <f t="shared" si="40"/>
        <v>633600</v>
      </c>
      <c r="Y16" s="38">
        <f t="shared" si="40"/>
        <v>633600</v>
      </c>
      <c r="Z16" s="38">
        <f t="shared" si="40"/>
        <v>633600</v>
      </c>
      <c r="AA16" s="38">
        <f t="shared" si="40"/>
        <v>633600</v>
      </c>
      <c r="AB16" s="42">
        <f t="shared" si="40"/>
        <v>633600</v>
      </c>
      <c r="AC16" s="32">
        <f t="shared" ref="AC16:AC17" si="45">SUM(Q16:AB16)</f>
        <v>7251200</v>
      </c>
      <c r="AD16" s="38">
        <f t="shared" ref="AD16:AO16" si="41">(AD7*AD15)*16%</f>
        <v>668800</v>
      </c>
      <c r="AE16" s="38">
        <f t="shared" si="41"/>
        <v>668800</v>
      </c>
      <c r="AF16" s="38">
        <f t="shared" si="41"/>
        <v>668800</v>
      </c>
      <c r="AG16" s="38">
        <f t="shared" si="41"/>
        <v>668800</v>
      </c>
      <c r="AH16" s="38">
        <f t="shared" si="41"/>
        <v>704000</v>
      </c>
      <c r="AI16" s="38">
        <f t="shared" si="41"/>
        <v>704000</v>
      </c>
      <c r="AJ16" s="38">
        <f t="shared" si="41"/>
        <v>739200</v>
      </c>
      <c r="AK16" s="38">
        <f t="shared" si="41"/>
        <v>739200</v>
      </c>
      <c r="AL16" s="38">
        <f t="shared" si="41"/>
        <v>739200</v>
      </c>
      <c r="AM16" s="38">
        <f t="shared" si="41"/>
        <v>739200</v>
      </c>
      <c r="AN16" s="38">
        <f t="shared" si="41"/>
        <v>739200</v>
      </c>
      <c r="AO16" s="42">
        <f t="shared" si="41"/>
        <v>739200</v>
      </c>
      <c r="AP16" s="32">
        <f t="shared" ref="AP16:AP17" si="47">SUM(AD16:AO16)</f>
        <v>8518400</v>
      </c>
      <c r="AQ16" s="39"/>
    </row>
    <row r="17" ht="15.75" customHeight="1">
      <c r="B17" s="34"/>
      <c r="C17" s="27" t="s">
        <v>20</v>
      </c>
      <c r="D17" s="38">
        <f t="shared" ref="D17:O17" si="42">(D7*D15)+D16</f>
        <v>0</v>
      </c>
      <c r="E17" s="38">
        <f t="shared" si="42"/>
        <v>0</v>
      </c>
      <c r="F17" s="38">
        <f t="shared" si="42"/>
        <v>255200</v>
      </c>
      <c r="G17" s="38">
        <f t="shared" si="42"/>
        <v>765600</v>
      </c>
      <c r="H17" s="38">
        <f t="shared" si="42"/>
        <v>1531200</v>
      </c>
      <c r="I17" s="38">
        <f t="shared" si="42"/>
        <v>2041600</v>
      </c>
      <c r="J17" s="38">
        <f t="shared" si="42"/>
        <v>2552000</v>
      </c>
      <c r="K17" s="38">
        <f t="shared" si="42"/>
        <v>2807200</v>
      </c>
      <c r="L17" s="38">
        <f t="shared" si="42"/>
        <v>3317600</v>
      </c>
      <c r="M17" s="38">
        <f t="shared" si="42"/>
        <v>3572800</v>
      </c>
      <c r="N17" s="38">
        <f t="shared" si="42"/>
        <v>3828000</v>
      </c>
      <c r="O17" s="38">
        <f t="shared" si="42"/>
        <v>3828000</v>
      </c>
      <c r="P17" s="36">
        <f t="shared" si="43"/>
        <v>24499200</v>
      </c>
      <c r="Q17" s="38">
        <f t="shared" ref="Q17:AB17" si="44">(Q7*Q15)+Q16</f>
        <v>4083200</v>
      </c>
      <c r="R17" s="38">
        <f t="shared" si="44"/>
        <v>4083200</v>
      </c>
      <c r="S17" s="38">
        <f t="shared" si="44"/>
        <v>4083200</v>
      </c>
      <c r="T17" s="38">
        <f t="shared" si="44"/>
        <v>4083200</v>
      </c>
      <c r="U17" s="38">
        <f t="shared" si="44"/>
        <v>4338400</v>
      </c>
      <c r="V17" s="38">
        <f t="shared" si="44"/>
        <v>4338400</v>
      </c>
      <c r="W17" s="38">
        <f t="shared" si="44"/>
        <v>4593600</v>
      </c>
      <c r="X17" s="38">
        <f t="shared" si="44"/>
        <v>4593600</v>
      </c>
      <c r="Y17" s="38">
        <f t="shared" si="44"/>
        <v>4593600</v>
      </c>
      <c r="Z17" s="38">
        <f t="shared" si="44"/>
        <v>4593600</v>
      </c>
      <c r="AA17" s="38">
        <f t="shared" si="44"/>
        <v>4593600</v>
      </c>
      <c r="AB17" s="42">
        <f t="shared" si="44"/>
        <v>4593600</v>
      </c>
      <c r="AC17" s="32">
        <f t="shared" si="45"/>
        <v>52571200</v>
      </c>
      <c r="AD17" s="38">
        <f t="shared" ref="AD17:AO17" si="46">(AD7*AD15)+AD16</f>
        <v>4848800</v>
      </c>
      <c r="AE17" s="38">
        <f t="shared" si="46"/>
        <v>4848800</v>
      </c>
      <c r="AF17" s="38">
        <f t="shared" si="46"/>
        <v>4848800</v>
      </c>
      <c r="AG17" s="38">
        <f t="shared" si="46"/>
        <v>4848800</v>
      </c>
      <c r="AH17" s="38">
        <f t="shared" si="46"/>
        <v>5104000</v>
      </c>
      <c r="AI17" s="38">
        <f t="shared" si="46"/>
        <v>5104000</v>
      </c>
      <c r="AJ17" s="38">
        <f t="shared" si="46"/>
        <v>5359200</v>
      </c>
      <c r="AK17" s="38">
        <f t="shared" si="46"/>
        <v>5359200</v>
      </c>
      <c r="AL17" s="38">
        <f t="shared" si="46"/>
        <v>5359200</v>
      </c>
      <c r="AM17" s="38">
        <f t="shared" si="46"/>
        <v>5359200</v>
      </c>
      <c r="AN17" s="38">
        <f t="shared" si="46"/>
        <v>5359200</v>
      </c>
      <c r="AO17" s="42">
        <f t="shared" si="46"/>
        <v>5359200</v>
      </c>
      <c r="AP17" s="32">
        <f t="shared" si="47"/>
        <v>61758400</v>
      </c>
      <c r="AQ17" s="39"/>
    </row>
    <row r="18" ht="15.75" customHeight="1">
      <c r="B18" s="34"/>
      <c r="C18" s="35" t="s">
        <v>21</v>
      </c>
      <c r="D18" s="41">
        <v>240000.0</v>
      </c>
      <c r="E18" s="41">
        <f t="shared" ref="E18:O18" si="48">$D$18</f>
        <v>240000</v>
      </c>
      <c r="F18" s="41">
        <f t="shared" si="48"/>
        <v>240000</v>
      </c>
      <c r="G18" s="41">
        <f t="shared" si="48"/>
        <v>240000</v>
      </c>
      <c r="H18" s="41">
        <f t="shared" si="48"/>
        <v>240000</v>
      </c>
      <c r="I18" s="41">
        <f t="shared" si="48"/>
        <v>240000</v>
      </c>
      <c r="J18" s="41">
        <f t="shared" si="48"/>
        <v>240000</v>
      </c>
      <c r="K18" s="41">
        <f t="shared" si="48"/>
        <v>240000</v>
      </c>
      <c r="L18" s="41">
        <f t="shared" si="48"/>
        <v>240000</v>
      </c>
      <c r="M18" s="41">
        <f t="shared" si="48"/>
        <v>240000</v>
      </c>
      <c r="N18" s="41">
        <f t="shared" si="48"/>
        <v>240000</v>
      </c>
      <c r="O18" s="41">
        <f t="shared" si="48"/>
        <v>240000</v>
      </c>
      <c r="P18" s="36">
        <f>O18</f>
        <v>240000</v>
      </c>
      <c r="Q18" s="41">
        <f t="shared" ref="Q18:AB18" si="49">$D$18</f>
        <v>240000</v>
      </c>
      <c r="R18" s="41">
        <f t="shared" si="49"/>
        <v>240000</v>
      </c>
      <c r="S18" s="41">
        <f t="shared" si="49"/>
        <v>240000</v>
      </c>
      <c r="T18" s="41">
        <f t="shared" si="49"/>
        <v>240000</v>
      </c>
      <c r="U18" s="41">
        <f t="shared" si="49"/>
        <v>240000</v>
      </c>
      <c r="V18" s="41">
        <f t="shared" si="49"/>
        <v>240000</v>
      </c>
      <c r="W18" s="41">
        <f t="shared" si="49"/>
        <v>240000</v>
      </c>
      <c r="X18" s="41">
        <f t="shared" si="49"/>
        <v>240000</v>
      </c>
      <c r="Y18" s="41">
        <f t="shared" si="49"/>
        <v>240000</v>
      </c>
      <c r="Z18" s="41">
        <f t="shared" si="49"/>
        <v>240000</v>
      </c>
      <c r="AA18" s="41">
        <f t="shared" si="49"/>
        <v>240000</v>
      </c>
      <c r="AB18" s="41">
        <f t="shared" si="49"/>
        <v>240000</v>
      </c>
      <c r="AC18" s="32">
        <f>AB18</f>
        <v>240000</v>
      </c>
      <c r="AD18" s="41">
        <v>250000.0</v>
      </c>
      <c r="AE18" s="38">
        <f t="shared" ref="AE18:AP18" si="50">AD18</f>
        <v>250000</v>
      </c>
      <c r="AF18" s="38">
        <f t="shared" si="50"/>
        <v>250000</v>
      </c>
      <c r="AG18" s="38">
        <f t="shared" si="50"/>
        <v>250000</v>
      </c>
      <c r="AH18" s="38">
        <f t="shared" si="50"/>
        <v>250000</v>
      </c>
      <c r="AI18" s="38">
        <f t="shared" si="50"/>
        <v>250000</v>
      </c>
      <c r="AJ18" s="38">
        <f t="shared" si="50"/>
        <v>250000</v>
      </c>
      <c r="AK18" s="38">
        <f t="shared" si="50"/>
        <v>250000</v>
      </c>
      <c r="AL18" s="38">
        <f t="shared" si="50"/>
        <v>250000</v>
      </c>
      <c r="AM18" s="38">
        <f t="shared" si="50"/>
        <v>250000</v>
      </c>
      <c r="AN18" s="38">
        <f t="shared" si="50"/>
        <v>250000</v>
      </c>
      <c r="AO18" s="38">
        <f t="shared" si="50"/>
        <v>250000</v>
      </c>
      <c r="AP18" s="32">
        <f t="shared" si="50"/>
        <v>250000</v>
      </c>
      <c r="AQ18" s="39"/>
    </row>
    <row r="19" ht="15.75" customHeight="1">
      <c r="B19" s="34"/>
      <c r="C19" s="35" t="s">
        <v>22</v>
      </c>
      <c r="D19" s="38">
        <f t="shared" ref="D19:O19" si="51">(D11*D18)*16%</f>
        <v>0</v>
      </c>
      <c r="E19" s="38">
        <f t="shared" si="51"/>
        <v>0</v>
      </c>
      <c r="F19" s="38">
        <f t="shared" si="51"/>
        <v>0</v>
      </c>
      <c r="G19" s="38">
        <f t="shared" si="51"/>
        <v>0</v>
      </c>
      <c r="H19" s="38">
        <f t="shared" si="51"/>
        <v>0</v>
      </c>
      <c r="I19" s="38">
        <f t="shared" si="51"/>
        <v>0</v>
      </c>
      <c r="J19" s="38">
        <f t="shared" si="51"/>
        <v>0</v>
      </c>
      <c r="K19" s="38">
        <f t="shared" si="51"/>
        <v>0</v>
      </c>
      <c r="L19" s="38">
        <f t="shared" si="51"/>
        <v>0</v>
      </c>
      <c r="M19" s="38">
        <f t="shared" si="51"/>
        <v>0</v>
      </c>
      <c r="N19" s="38">
        <f t="shared" si="51"/>
        <v>38400</v>
      </c>
      <c r="O19" s="38">
        <f t="shared" si="51"/>
        <v>76800</v>
      </c>
      <c r="P19" s="36">
        <f t="shared" ref="P19:P20" si="55">SUM(D19:O19)</f>
        <v>115200</v>
      </c>
      <c r="Q19" s="38">
        <f t="shared" ref="Q19:AB19" si="52">(Q11*Q18)*16%</f>
        <v>153600</v>
      </c>
      <c r="R19" s="38">
        <f t="shared" si="52"/>
        <v>192000</v>
      </c>
      <c r="S19" s="38">
        <f t="shared" si="52"/>
        <v>268800</v>
      </c>
      <c r="T19" s="38">
        <f t="shared" si="52"/>
        <v>307200</v>
      </c>
      <c r="U19" s="38">
        <f t="shared" si="52"/>
        <v>384000</v>
      </c>
      <c r="V19" s="38">
        <f t="shared" si="52"/>
        <v>422400</v>
      </c>
      <c r="W19" s="38">
        <f t="shared" si="52"/>
        <v>499200</v>
      </c>
      <c r="X19" s="38">
        <f t="shared" si="52"/>
        <v>537600</v>
      </c>
      <c r="Y19" s="38">
        <f t="shared" si="52"/>
        <v>614400</v>
      </c>
      <c r="Z19" s="38">
        <f t="shared" si="52"/>
        <v>652800</v>
      </c>
      <c r="AA19" s="38">
        <f t="shared" si="52"/>
        <v>729600</v>
      </c>
      <c r="AB19" s="42">
        <f t="shared" si="52"/>
        <v>768000</v>
      </c>
      <c r="AC19" s="32">
        <f t="shared" ref="AC19:AC20" si="57">SUM(Q19:AB19)</f>
        <v>5529600</v>
      </c>
      <c r="AD19" s="38">
        <f t="shared" ref="AD19:AO19" si="53">(AD11*AD18)*16%</f>
        <v>880000</v>
      </c>
      <c r="AE19" s="38">
        <f t="shared" si="53"/>
        <v>920000</v>
      </c>
      <c r="AF19" s="38">
        <f t="shared" si="53"/>
        <v>1000000</v>
      </c>
      <c r="AG19" s="38">
        <f t="shared" si="53"/>
        <v>1040000</v>
      </c>
      <c r="AH19" s="38">
        <f t="shared" si="53"/>
        <v>1120000</v>
      </c>
      <c r="AI19" s="38">
        <f t="shared" si="53"/>
        <v>1160000</v>
      </c>
      <c r="AJ19" s="38">
        <f t="shared" si="53"/>
        <v>1240000</v>
      </c>
      <c r="AK19" s="38">
        <f t="shared" si="53"/>
        <v>1280000</v>
      </c>
      <c r="AL19" s="38">
        <f t="shared" si="53"/>
        <v>1360000</v>
      </c>
      <c r="AM19" s="38">
        <f t="shared" si="53"/>
        <v>1400000</v>
      </c>
      <c r="AN19" s="38">
        <f t="shared" si="53"/>
        <v>1480000</v>
      </c>
      <c r="AO19" s="42">
        <f t="shared" si="53"/>
        <v>1520000</v>
      </c>
      <c r="AP19" s="32">
        <f t="shared" ref="AP19:AP20" si="59">SUM(AD19:AO19)</f>
        <v>14400000</v>
      </c>
      <c r="AQ19" s="39"/>
    </row>
    <row r="20" ht="15.75" customHeight="1">
      <c r="B20" s="34"/>
      <c r="C20" s="35" t="s">
        <v>23</v>
      </c>
      <c r="D20" s="38">
        <f t="shared" ref="D20:O20" si="54">(D11*D18)+D19</f>
        <v>0</v>
      </c>
      <c r="E20" s="38">
        <f t="shared" si="54"/>
        <v>0</v>
      </c>
      <c r="F20" s="38">
        <f t="shared" si="54"/>
        <v>0</v>
      </c>
      <c r="G20" s="38">
        <f t="shared" si="54"/>
        <v>0</v>
      </c>
      <c r="H20" s="38">
        <f t="shared" si="54"/>
        <v>0</v>
      </c>
      <c r="I20" s="38">
        <f t="shared" si="54"/>
        <v>0</v>
      </c>
      <c r="J20" s="38">
        <f t="shared" si="54"/>
        <v>0</v>
      </c>
      <c r="K20" s="38">
        <f t="shared" si="54"/>
        <v>0</v>
      </c>
      <c r="L20" s="38">
        <f t="shared" si="54"/>
        <v>0</v>
      </c>
      <c r="M20" s="38">
        <f t="shared" si="54"/>
        <v>0</v>
      </c>
      <c r="N20" s="38">
        <f t="shared" si="54"/>
        <v>278400</v>
      </c>
      <c r="O20" s="38">
        <f t="shared" si="54"/>
        <v>556800</v>
      </c>
      <c r="P20" s="36">
        <f t="shared" si="55"/>
        <v>835200</v>
      </c>
      <c r="Q20" s="38">
        <f t="shared" ref="Q20:AB20" si="56">(Q11*Q18)+Q19</f>
        <v>1113600</v>
      </c>
      <c r="R20" s="38">
        <f t="shared" si="56"/>
        <v>1392000</v>
      </c>
      <c r="S20" s="38">
        <f t="shared" si="56"/>
        <v>1948800</v>
      </c>
      <c r="T20" s="38">
        <f t="shared" si="56"/>
        <v>2227200</v>
      </c>
      <c r="U20" s="38">
        <f t="shared" si="56"/>
        <v>2784000</v>
      </c>
      <c r="V20" s="38">
        <f t="shared" si="56"/>
        <v>3062400</v>
      </c>
      <c r="W20" s="38">
        <f t="shared" si="56"/>
        <v>3619200</v>
      </c>
      <c r="X20" s="38">
        <f t="shared" si="56"/>
        <v>3897600</v>
      </c>
      <c r="Y20" s="38">
        <f t="shared" si="56"/>
        <v>4454400</v>
      </c>
      <c r="Z20" s="38">
        <f t="shared" si="56"/>
        <v>4732800</v>
      </c>
      <c r="AA20" s="38">
        <f t="shared" si="56"/>
        <v>5289600</v>
      </c>
      <c r="AB20" s="42">
        <f t="shared" si="56"/>
        <v>5568000</v>
      </c>
      <c r="AC20" s="32">
        <f t="shared" si="57"/>
        <v>40089600</v>
      </c>
      <c r="AD20" s="38">
        <f t="shared" ref="AD20:AO20" si="58">(AD11*AD18)+AD19</f>
        <v>6380000</v>
      </c>
      <c r="AE20" s="38">
        <f t="shared" si="58"/>
        <v>6670000</v>
      </c>
      <c r="AF20" s="38">
        <f t="shared" si="58"/>
        <v>7250000</v>
      </c>
      <c r="AG20" s="38">
        <f t="shared" si="58"/>
        <v>7540000</v>
      </c>
      <c r="AH20" s="38">
        <f t="shared" si="58"/>
        <v>8120000</v>
      </c>
      <c r="AI20" s="38">
        <f t="shared" si="58"/>
        <v>8410000</v>
      </c>
      <c r="AJ20" s="38">
        <f t="shared" si="58"/>
        <v>8990000</v>
      </c>
      <c r="AK20" s="38">
        <f t="shared" si="58"/>
        <v>9280000</v>
      </c>
      <c r="AL20" s="38">
        <f t="shared" si="58"/>
        <v>9860000</v>
      </c>
      <c r="AM20" s="38">
        <f t="shared" si="58"/>
        <v>10150000</v>
      </c>
      <c r="AN20" s="38">
        <f t="shared" si="58"/>
        <v>10730000</v>
      </c>
      <c r="AO20" s="42">
        <f t="shared" si="58"/>
        <v>11020000</v>
      </c>
      <c r="AP20" s="32">
        <f t="shared" si="59"/>
        <v>104400000</v>
      </c>
      <c r="AQ20" s="39"/>
    </row>
    <row r="21" ht="15.75" customHeight="1">
      <c r="B21" s="34"/>
      <c r="C21" s="35" t="s">
        <v>24</v>
      </c>
      <c r="D21" s="41">
        <v>350000.0</v>
      </c>
      <c r="E21" s="41">
        <v>350000.0</v>
      </c>
      <c r="F21" s="41">
        <v>350000.0</v>
      </c>
      <c r="G21" s="41">
        <v>350000.0</v>
      </c>
      <c r="H21" s="41">
        <v>350000.0</v>
      </c>
      <c r="I21" s="41">
        <v>350000.0</v>
      </c>
      <c r="J21" s="41">
        <v>350000.0</v>
      </c>
      <c r="K21" s="41">
        <v>350000.0</v>
      </c>
      <c r="L21" s="41">
        <v>350000.0</v>
      </c>
      <c r="M21" s="41">
        <v>350000.0</v>
      </c>
      <c r="N21" s="41">
        <v>350000.0</v>
      </c>
      <c r="O21" s="41">
        <v>350000.0</v>
      </c>
      <c r="P21" s="49">
        <v>350000.0</v>
      </c>
      <c r="Q21" s="41">
        <v>350000.0</v>
      </c>
      <c r="R21" s="41">
        <v>350000.0</v>
      </c>
      <c r="S21" s="41">
        <v>350000.0</v>
      </c>
      <c r="T21" s="41">
        <v>350000.0</v>
      </c>
      <c r="U21" s="41">
        <v>350000.0</v>
      </c>
      <c r="V21" s="41">
        <v>350000.0</v>
      </c>
      <c r="W21" s="41">
        <v>350000.0</v>
      </c>
      <c r="X21" s="41">
        <v>350000.0</v>
      </c>
      <c r="Y21" s="41">
        <v>350000.0</v>
      </c>
      <c r="Z21" s="41">
        <v>350000.0</v>
      </c>
      <c r="AA21" s="41">
        <v>350000.0</v>
      </c>
      <c r="AB21" s="41">
        <v>350000.0</v>
      </c>
      <c r="AC21" s="32">
        <f t="shared" ref="AC21:AC23" si="60">AB21</f>
        <v>350000</v>
      </c>
      <c r="AD21" s="41">
        <v>350000.0</v>
      </c>
      <c r="AE21" s="41">
        <v>350000.0</v>
      </c>
      <c r="AF21" s="41">
        <v>350000.0</v>
      </c>
      <c r="AG21" s="41">
        <v>350000.0</v>
      </c>
      <c r="AH21" s="41">
        <v>350000.0</v>
      </c>
      <c r="AI21" s="41">
        <v>350000.0</v>
      </c>
      <c r="AJ21" s="41">
        <v>350000.0</v>
      </c>
      <c r="AK21" s="41">
        <v>350000.0</v>
      </c>
      <c r="AL21" s="41">
        <v>350000.0</v>
      </c>
      <c r="AM21" s="41">
        <v>350000.0</v>
      </c>
      <c r="AN21" s="41">
        <v>350000.0</v>
      </c>
      <c r="AO21" s="41">
        <v>350000.0</v>
      </c>
      <c r="AP21" s="32">
        <f t="shared" ref="AP21:AP23" si="61">AO21</f>
        <v>350000</v>
      </c>
      <c r="AQ21" s="39"/>
    </row>
    <row r="22" ht="15.75" customHeight="1">
      <c r="B22" s="34"/>
      <c r="C22" s="35" t="s">
        <v>25</v>
      </c>
      <c r="D22" s="41">
        <v>1.0</v>
      </c>
      <c r="E22" s="41">
        <v>1.0</v>
      </c>
      <c r="F22" s="41">
        <v>1.0</v>
      </c>
      <c r="G22" s="41">
        <v>1.0</v>
      </c>
      <c r="H22" s="41">
        <v>1.0</v>
      </c>
      <c r="I22" s="41">
        <v>1.0</v>
      </c>
      <c r="J22" s="41">
        <v>1.0</v>
      </c>
      <c r="K22" s="41">
        <v>1.0</v>
      </c>
      <c r="L22" s="41">
        <v>1.0</v>
      </c>
      <c r="M22" s="41">
        <v>1.0</v>
      </c>
      <c r="N22" s="41">
        <v>1.0</v>
      </c>
      <c r="O22" s="41">
        <v>1.0</v>
      </c>
      <c r="P22" s="49">
        <v>1.0</v>
      </c>
      <c r="Q22" s="41">
        <v>2.0</v>
      </c>
      <c r="R22" s="41">
        <v>2.0</v>
      </c>
      <c r="S22" s="41">
        <v>2.0</v>
      </c>
      <c r="T22" s="41">
        <v>2.0</v>
      </c>
      <c r="U22" s="41">
        <v>2.0</v>
      </c>
      <c r="V22" s="41">
        <v>2.0</v>
      </c>
      <c r="W22" s="41">
        <v>2.0</v>
      </c>
      <c r="X22" s="41">
        <v>2.0</v>
      </c>
      <c r="Y22" s="41">
        <v>2.0</v>
      </c>
      <c r="Z22" s="41">
        <v>2.0</v>
      </c>
      <c r="AA22" s="41">
        <v>2.0</v>
      </c>
      <c r="AB22" s="41">
        <v>2.0</v>
      </c>
      <c r="AC22" s="32">
        <f t="shared" si="60"/>
        <v>2</v>
      </c>
      <c r="AD22" s="41">
        <v>2.0</v>
      </c>
      <c r="AE22" s="41">
        <v>2.0</v>
      </c>
      <c r="AF22" s="41">
        <v>2.0</v>
      </c>
      <c r="AG22" s="41">
        <v>2.0</v>
      </c>
      <c r="AH22" s="41">
        <v>2.0</v>
      </c>
      <c r="AI22" s="41">
        <v>3.0</v>
      </c>
      <c r="AJ22" s="41">
        <v>3.0</v>
      </c>
      <c r="AK22" s="41">
        <v>3.0</v>
      </c>
      <c r="AL22" s="41">
        <v>3.0</v>
      </c>
      <c r="AM22" s="41">
        <v>3.0</v>
      </c>
      <c r="AN22" s="41">
        <v>3.0</v>
      </c>
      <c r="AO22" s="41">
        <v>3.0</v>
      </c>
      <c r="AP22" s="32">
        <f t="shared" si="61"/>
        <v>3</v>
      </c>
      <c r="AQ22" s="39"/>
    </row>
    <row r="23" ht="15.75" customHeight="1">
      <c r="B23" s="34"/>
      <c r="C23" s="35" t="s">
        <v>26</v>
      </c>
      <c r="D23" s="38">
        <f t="shared" ref="D23:O23" si="62">(D21*D22)*16%</f>
        <v>56000</v>
      </c>
      <c r="E23" s="38">
        <f t="shared" si="62"/>
        <v>56000</v>
      </c>
      <c r="F23" s="38">
        <f t="shared" si="62"/>
        <v>56000</v>
      </c>
      <c r="G23" s="38">
        <f t="shared" si="62"/>
        <v>56000</v>
      </c>
      <c r="H23" s="38">
        <f t="shared" si="62"/>
        <v>56000</v>
      </c>
      <c r="I23" s="38">
        <f t="shared" si="62"/>
        <v>56000</v>
      </c>
      <c r="J23" s="38">
        <f t="shared" si="62"/>
        <v>56000</v>
      </c>
      <c r="K23" s="38">
        <f t="shared" si="62"/>
        <v>56000</v>
      </c>
      <c r="L23" s="38">
        <f t="shared" si="62"/>
        <v>56000</v>
      </c>
      <c r="M23" s="38">
        <f t="shared" si="62"/>
        <v>56000</v>
      </c>
      <c r="N23" s="38">
        <f t="shared" si="62"/>
        <v>56000</v>
      </c>
      <c r="O23" s="38">
        <f t="shared" si="62"/>
        <v>56000</v>
      </c>
      <c r="P23" s="36">
        <f t="shared" ref="P23:P24" si="66">SUM(D23:O23)</f>
        <v>672000</v>
      </c>
      <c r="Q23" s="38">
        <f t="shared" ref="Q23:AB23" si="63">(Q21*Q22)*16%</f>
        <v>112000</v>
      </c>
      <c r="R23" s="38">
        <f t="shared" si="63"/>
        <v>112000</v>
      </c>
      <c r="S23" s="38">
        <f t="shared" si="63"/>
        <v>112000</v>
      </c>
      <c r="T23" s="38">
        <f t="shared" si="63"/>
        <v>112000</v>
      </c>
      <c r="U23" s="38">
        <f t="shared" si="63"/>
        <v>112000</v>
      </c>
      <c r="V23" s="38">
        <f t="shared" si="63"/>
        <v>112000</v>
      </c>
      <c r="W23" s="38">
        <f t="shared" si="63"/>
        <v>112000</v>
      </c>
      <c r="X23" s="38">
        <f t="shared" si="63"/>
        <v>112000</v>
      </c>
      <c r="Y23" s="38">
        <f t="shared" si="63"/>
        <v>112000</v>
      </c>
      <c r="Z23" s="38">
        <f t="shared" si="63"/>
        <v>112000</v>
      </c>
      <c r="AA23" s="38">
        <f t="shared" si="63"/>
        <v>112000</v>
      </c>
      <c r="AB23" s="38">
        <f t="shared" si="63"/>
        <v>112000</v>
      </c>
      <c r="AC23" s="32">
        <f t="shared" si="60"/>
        <v>112000</v>
      </c>
      <c r="AD23" s="38">
        <f t="shared" ref="AD23:AO23" si="64">(AD21*AD22)*16%</f>
        <v>112000</v>
      </c>
      <c r="AE23" s="38">
        <f t="shared" si="64"/>
        <v>112000</v>
      </c>
      <c r="AF23" s="38">
        <f t="shared" si="64"/>
        <v>112000</v>
      </c>
      <c r="AG23" s="38">
        <f t="shared" si="64"/>
        <v>112000</v>
      </c>
      <c r="AH23" s="38">
        <f t="shared" si="64"/>
        <v>112000</v>
      </c>
      <c r="AI23" s="38">
        <f t="shared" si="64"/>
        <v>168000</v>
      </c>
      <c r="AJ23" s="38">
        <f t="shared" si="64"/>
        <v>168000</v>
      </c>
      <c r="AK23" s="38">
        <f t="shared" si="64"/>
        <v>168000</v>
      </c>
      <c r="AL23" s="38">
        <f t="shared" si="64"/>
        <v>168000</v>
      </c>
      <c r="AM23" s="38">
        <f t="shared" si="64"/>
        <v>168000</v>
      </c>
      <c r="AN23" s="38">
        <f t="shared" si="64"/>
        <v>168000</v>
      </c>
      <c r="AO23" s="38">
        <f t="shared" si="64"/>
        <v>168000</v>
      </c>
      <c r="AP23" s="32">
        <f t="shared" si="61"/>
        <v>168000</v>
      </c>
      <c r="AQ23" s="39"/>
    </row>
    <row r="24" ht="15.75" customHeight="1">
      <c r="B24" s="34"/>
      <c r="C24" s="35" t="s">
        <v>27</v>
      </c>
      <c r="D24" s="38">
        <f t="shared" ref="D24:O24" si="65">D23+(D21*D22)</f>
        <v>406000</v>
      </c>
      <c r="E24" s="38">
        <f t="shared" si="65"/>
        <v>406000</v>
      </c>
      <c r="F24" s="38">
        <f t="shared" si="65"/>
        <v>406000</v>
      </c>
      <c r="G24" s="38">
        <f t="shared" si="65"/>
        <v>406000</v>
      </c>
      <c r="H24" s="38">
        <f t="shared" si="65"/>
        <v>406000</v>
      </c>
      <c r="I24" s="38">
        <f t="shared" si="65"/>
        <v>406000</v>
      </c>
      <c r="J24" s="38">
        <f t="shared" si="65"/>
        <v>406000</v>
      </c>
      <c r="K24" s="38">
        <f t="shared" si="65"/>
        <v>406000</v>
      </c>
      <c r="L24" s="38">
        <f t="shared" si="65"/>
        <v>406000</v>
      </c>
      <c r="M24" s="38">
        <f t="shared" si="65"/>
        <v>406000</v>
      </c>
      <c r="N24" s="38">
        <f t="shared" si="65"/>
        <v>406000</v>
      </c>
      <c r="O24" s="38">
        <f t="shared" si="65"/>
        <v>406000</v>
      </c>
      <c r="P24" s="36">
        <f t="shared" si="66"/>
        <v>4872000</v>
      </c>
      <c r="Q24" s="38">
        <f t="shared" ref="Q24:AB24" si="67">Q23+(Q21*Q22)</f>
        <v>812000</v>
      </c>
      <c r="R24" s="38">
        <f t="shared" si="67"/>
        <v>812000</v>
      </c>
      <c r="S24" s="38">
        <f t="shared" si="67"/>
        <v>812000</v>
      </c>
      <c r="T24" s="38">
        <f t="shared" si="67"/>
        <v>812000</v>
      </c>
      <c r="U24" s="38">
        <f t="shared" si="67"/>
        <v>812000</v>
      </c>
      <c r="V24" s="38">
        <f t="shared" si="67"/>
        <v>812000</v>
      </c>
      <c r="W24" s="38">
        <f t="shared" si="67"/>
        <v>812000</v>
      </c>
      <c r="X24" s="38">
        <f t="shared" si="67"/>
        <v>812000</v>
      </c>
      <c r="Y24" s="38">
        <f t="shared" si="67"/>
        <v>812000</v>
      </c>
      <c r="Z24" s="38">
        <f t="shared" si="67"/>
        <v>812000</v>
      </c>
      <c r="AA24" s="38">
        <f t="shared" si="67"/>
        <v>812000</v>
      </c>
      <c r="AB24" s="38">
        <f t="shared" si="67"/>
        <v>812000</v>
      </c>
      <c r="AC24" s="32">
        <f>SUM(Q24:AB24)</f>
        <v>9744000</v>
      </c>
      <c r="AD24" s="38">
        <f t="shared" ref="AD24:AO24" si="68">AD23+(AD21*AD22)</f>
        <v>812000</v>
      </c>
      <c r="AE24" s="38">
        <f t="shared" si="68"/>
        <v>812000</v>
      </c>
      <c r="AF24" s="38">
        <f t="shared" si="68"/>
        <v>812000</v>
      </c>
      <c r="AG24" s="38">
        <f t="shared" si="68"/>
        <v>812000</v>
      </c>
      <c r="AH24" s="38">
        <f t="shared" si="68"/>
        <v>812000</v>
      </c>
      <c r="AI24" s="38">
        <f t="shared" si="68"/>
        <v>1218000</v>
      </c>
      <c r="AJ24" s="38">
        <f t="shared" si="68"/>
        <v>1218000</v>
      </c>
      <c r="AK24" s="38">
        <f t="shared" si="68"/>
        <v>1218000</v>
      </c>
      <c r="AL24" s="38">
        <f t="shared" si="68"/>
        <v>1218000</v>
      </c>
      <c r="AM24" s="38">
        <f t="shared" si="68"/>
        <v>1218000</v>
      </c>
      <c r="AN24" s="38">
        <f t="shared" si="68"/>
        <v>1218000</v>
      </c>
      <c r="AO24" s="38">
        <f t="shared" si="68"/>
        <v>1218000</v>
      </c>
      <c r="AP24" s="32">
        <f>SUM(AD24:AO24)</f>
        <v>12586000</v>
      </c>
      <c r="AQ24" s="39"/>
    </row>
    <row r="25" ht="15.75" customHeight="1">
      <c r="B25" s="34"/>
      <c r="C25" s="35" t="s">
        <v>28</v>
      </c>
      <c r="D25" s="38">
        <f t="shared" ref="D25:O25" si="69">D7+D11+D22</f>
        <v>1</v>
      </c>
      <c r="E25" s="38">
        <f t="shared" si="69"/>
        <v>1</v>
      </c>
      <c r="F25" s="38">
        <f t="shared" si="69"/>
        <v>2</v>
      </c>
      <c r="G25" s="38">
        <f t="shared" si="69"/>
        <v>4</v>
      </c>
      <c r="H25" s="38">
        <f t="shared" si="69"/>
        <v>7</v>
      </c>
      <c r="I25" s="38">
        <f t="shared" si="69"/>
        <v>9</v>
      </c>
      <c r="J25" s="38">
        <f t="shared" si="69"/>
        <v>11</v>
      </c>
      <c r="K25" s="38">
        <f t="shared" si="69"/>
        <v>12</v>
      </c>
      <c r="L25" s="38">
        <f t="shared" si="69"/>
        <v>14</v>
      </c>
      <c r="M25" s="38">
        <f t="shared" si="69"/>
        <v>15</v>
      </c>
      <c r="N25" s="38">
        <f t="shared" si="69"/>
        <v>17</v>
      </c>
      <c r="O25" s="38">
        <f t="shared" si="69"/>
        <v>18</v>
      </c>
      <c r="P25" s="36">
        <f>O25</f>
        <v>18</v>
      </c>
      <c r="Q25" s="38">
        <f t="shared" ref="Q25:AB25" si="70">Q7+Q11+Q22</f>
        <v>22</v>
      </c>
      <c r="R25" s="38">
        <f t="shared" si="70"/>
        <v>23</v>
      </c>
      <c r="S25" s="38">
        <f t="shared" si="70"/>
        <v>25</v>
      </c>
      <c r="T25" s="38">
        <f t="shared" si="70"/>
        <v>26</v>
      </c>
      <c r="U25" s="38">
        <f t="shared" si="70"/>
        <v>29</v>
      </c>
      <c r="V25" s="38">
        <f t="shared" si="70"/>
        <v>30</v>
      </c>
      <c r="W25" s="38">
        <f t="shared" si="70"/>
        <v>33</v>
      </c>
      <c r="X25" s="38">
        <f t="shared" si="70"/>
        <v>34</v>
      </c>
      <c r="Y25" s="38">
        <f t="shared" si="70"/>
        <v>36</v>
      </c>
      <c r="Z25" s="38">
        <f t="shared" si="70"/>
        <v>37</v>
      </c>
      <c r="AA25" s="38">
        <f t="shared" si="70"/>
        <v>39</v>
      </c>
      <c r="AB25" s="42">
        <f t="shared" si="70"/>
        <v>40</v>
      </c>
      <c r="AC25" s="32">
        <f>AB25</f>
        <v>40</v>
      </c>
      <c r="AD25" s="38">
        <f t="shared" ref="AD25:AO25" si="71">AD7+AD11+AD22</f>
        <v>43</v>
      </c>
      <c r="AE25" s="38">
        <f t="shared" si="71"/>
        <v>44</v>
      </c>
      <c r="AF25" s="38">
        <f t="shared" si="71"/>
        <v>46</v>
      </c>
      <c r="AG25" s="38">
        <f t="shared" si="71"/>
        <v>47</v>
      </c>
      <c r="AH25" s="38">
        <f t="shared" si="71"/>
        <v>50</v>
      </c>
      <c r="AI25" s="38">
        <f t="shared" si="71"/>
        <v>52</v>
      </c>
      <c r="AJ25" s="38">
        <f t="shared" si="71"/>
        <v>55</v>
      </c>
      <c r="AK25" s="38">
        <f t="shared" si="71"/>
        <v>56</v>
      </c>
      <c r="AL25" s="38">
        <f t="shared" si="71"/>
        <v>58</v>
      </c>
      <c r="AM25" s="38">
        <f t="shared" si="71"/>
        <v>59</v>
      </c>
      <c r="AN25" s="38">
        <f t="shared" si="71"/>
        <v>61</v>
      </c>
      <c r="AO25" s="42">
        <f t="shared" si="71"/>
        <v>62</v>
      </c>
      <c r="AP25" s="32">
        <f>AO25</f>
        <v>62</v>
      </c>
      <c r="AQ25" s="39"/>
    </row>
    <row r="26" ht="15.75" customHeight="1">
      <c r="B26" s="44"/>
      <c r="C26" s="50" t="s">
        <v>29</v>
      </c>
      <c r="D26" s="51">
        <f t="shared" ref="D26:O26" si="72">D17+D20+D24</f>
        <v>406000</v>
      </c>
      <c r="E26" s="51">
        <f t="shared" si="72"/>
        <v>406000</v>
      </c>
      <c r="F26" s="51">
        <f t="shared" si="72"/>
        <v>661200</v>
      </c>
      <c r="G26" s="51">
        <f t="shared" si="72"/>
        <v>1171600</v>
      </c>
      <c r="H26" s="51">
        <f t="shared" si="72"/>
        <v>1937200</v>
      </c>
      <c r="I26" s="51">
        <f t="shared" si="72"/>
        <v>2447600</v>
      </c>
      <c r="J26" s="51">
        <f t="shared" si="72"/>
        <v>2958000</v>
      </c>
      <c r="K26" s="51">
        <f t="shared" si="72"/>
        <v>3213200</v>
      </c>
      <c r="L26" s="51">
        <f t="shared" si="72"/>
        <v>3723600</v>
      </c>
      <c r="M26" s="51">
        <f t="shared" si="72"/>
        <v>3978800</v>
      </c>
      <c r="N26" s="51">
        <f t="shared" si="72"/>
        <v>4512400</v>
      </c>
      <c r="O26" s="51">
        <f t="shared" si="72"/>
        <v>4790800</v>
      </c>
      <c r="P26" s="36">
        <f t="shared" ref="P26:P49" si="76">SUM(D26:O26)</f>
        <v>30206400</v>
      </c>
      <c r="Q26" s="51">
        <f t="shared" ref="Q26:AB26" si="73">Q17+Q20+Q24</f>
        <v>6008800</v>
      </c>
      <c r="R26" s="51">
        <f t="shared" si="73"/>
        <v>6287200</v>
      </c>
      <c r="S26" s="51">
        <f t="shared" si="73"/>
        <v>6844000</v>
      </c>
      <c r="T26" s="51">
        <f t="shared" si="73"/>
        <v>7122400</v>
      </c>
      <c r="U26" s="51">
        <f t="shared" si="73"/>
        <v>7934400</v>
      </c>
      <c r="V26" s="51">
        <f t="shared" si="73"/>
        <v>8212800</v>
      </c>
      <c r="W26" s="51">
        <f t="shared" si="73"/>
        <v>9024800</v>
      </c>
      <c r="X26" s="51">
        <f t="shared" si="73"/>
        <v>9303200</v>
      </c>
      <c r="Y26" s="51">
        <f t="shared" si="73"/>
        <v>9860000</v>
      </c>
      <c r="Z26" s="51">
        <f t="shared" si="73"/>
        <v>10138400</v>
      </c>
      <c r="AA26" s="51">
        <f t="shared" si="73"/>
        <v>10695200</v>
      </c>
      <c r="AB26" s="52">
        <f t="shared" si="73"/>
        <v>10973600</v>
      </c>
      <c r="AC26" s="32">
        <f t="shared" ref="AC26:AC52" si="78">SUM(Q26:AB26)</f>
        <v>102404800</v>
      </c>
      <c r="AD26" s="51">
        <f t="shared" ref="AD26:AO26" si="74">AD17+AD20+AD24</f>
        <v>12040800</v>
      </c>
      <c r="AE26" s="51">
        <f t="shared" si="74"/>
        <v>12330800</v>
      </c>
      <c r="AF26" s="51">
        <f t="shared" si="74"/>
        <v>12910800</v>
      </c>
      <c r="AG26" s="51">
        <f t="shared" si="74"/>
        <v>13200800</v>
      </c>
      <c r="AH26" s="51">
        <f t="shared" si="74"/>
        <v>14036000</v>
      </c>
      <c r="AI26" s="51">
        <f t="shared" si="74"/>
        <v>14732000</v>
      </c>
      <c r="AJ26" s="51">
        <f t="shared" si="74"/>
        <v>15567200</v>
      </c>
      <c r="AK26" s="51">
        <f t="shared" si="74"/>
        <v>15857200</v>
      </c>
      <c r="AL26" s="51">
        <f t="shared" si="74"/>
        <v>16437200</v>
      </c>
      <c r="AM26" s="51">
        <f t="shared" si="74"/>
        <v>16727200</v>
      </c>
      <c r="AN26" s="51">
        <f t="shared" si="74"/>
        <v>17307200</v>
      </c>
      <c r="AO26" s="52">
        <f t="shared" si="74"/>
        <v>17597200</v>
      </c>
      <c r="AP26" s="32">
        <f t="shared" ref="AP26:AP61" si="80">SUM(AD26:AO26)</f>
        <v>178744400</v>
      </c>
      <c r="AQ26" s="39"/>
    </row>
    <row r="27" ht="15.75" customHeight="1">
      <c r="B27" s="53" t="s">
        <v>30</v>
      </c>
      <c r="C27" s="54"/>
      <c r="D27" s="55">
        <f t="shared" ref="D27:O27" si="75">D14-D26</f>
        <v>-406000</v>
      </c>
      <c r="E27" s="55">
        <f t="shared" si="75"/>
        <v>-406000</v>
      </c>
      <c r="F27" s="55">
        <f t="shared" si="75"/>
        <v>-341200</v>
      </c>
      <c r="G27" s="55">
        <f t="shared" si="75"/>
        <v>-211600</v>
      </c>
      <c r="H27" s="55">
        <f t="shared" si="75"/>
        <v>-17200</v>
      </c>
      <c r="I27" s="55">
        <f t="shared" si="75"/>
        <v>112400</v>
      </c>
      <c r="J27" s="55">
        <f t="shared" si="75"/>
        <v>242000</v>
      </c>
      <c r="K27" s="55">
        <f t="shared" si="75"/>
        <v>306800</v>
      </c>
      <c r="L27" s="55">
        <f t="shared" si="75"/>
        <v>436400</v>
      </c>
      <c r="M27" s="55">
        <f t="shared" si="75"/>
        <v>501200</v>
      </c>
      <c r="N27" s="55">
        <f t="shared" si="75"/>
        <v>687600</v>
      </c>
      <c r="O27" s="55">
        <f t="shared" si="75"/>
        <v>809200</v>
      </c>
      <c r="P27" s="36">
        <f t="shared" si="76"/>
        <v>1713600</v>
      </c>
      <c r="Q27" s="55">
        <f t="shared" ref="Q27:AB27" si="77">Q14-Q26</f>
        <v>711200</v>
      </c>
      <c r="R27" s="55">
        <f t="shared" si="77"/>
        <v>832800</v>
      </c>
      <c r="S27" s="55">
        <f t="shared" si="77"/>
        <v>1076000</v>
      </c>
      <c r="T27" s="55">
        <f t="shared" si="77"/>
        <v>1197600</v>
      </c>
      <c r="U27" s="55">
        <f t="shared" si="77"/>
        <v>1505600</v>
      </c>
      <c r="V27" s="55">
        <f t="shared" si="77"/>
        <v>1627200</v>
      </c>
      <c r="W27" s="55">
        <f t="shared" si="77"/>
        <v>1935200</v>
      </c>
      <c r="X27" s="55">
        <f t="shared" si="77"/>
        <v>2056800</v>
      </c>
      <c r="Y27" s="55">
        <f t="shared" si="77"/>
        <v>2300000</v>
      </c>
      <c r="Z27" s="55">
        <f t="shared" si="77"/>
        <v>2421600</v>
      </c>
      <c r="AA27" s="55">
        <f t="shared" si="77"/>
        <v>2664800</v>
      </c>
      <c r="AB27" s="56">
        <f t="shared" si="77"/>
        <v>2786400</v>
      </c>
      <c r="AC27" s="32">
        <f t="shared" si="78"/>
        <v>21115200</v>
      </c>
      <c r="AD27" s="55">
        <f t="shared" ref="AD27:AO27" si="79">AD14-AD26</f>
        <v>3939200</v>
      </c>
      <c r="AE27" s="55">
        <f t="shared" si="79"/>
        <v>4099200</v>
      </c>
      <c r="AF27" s="55">
        <f t="shared" si="79"/>
        <v>4419200</v>
      </c>
      <c r="AG27" s="55">
        <f t="shared" si="79"/>
        <v>4579200</v>
      </c>
      <c r="AH27" s="55">
        <f t="shared" si="79"/>
        <v>4964000</v>
      </c>
      <c r="AI27" s="55">
        <f t="shared" si="79"/>
        <v>4718000</v>
      </c>
      <c r="AJ27" s="55">
        <f t="shared" si="79"/>
        <v>5102800</v>
      </c>
      <c r="AK27" s="55">
        <f t="shared" si="79"/>
        <v>5262800</v>
      </c>
      <c r="AL27" s="55">
        <f t="shared" si="79"/>
        <v>5582800</v>
      </c>
      <c r="AM27" s="55">
        <f t="shared" si="79"/>
        <v>5742800</v>
      </c>
      <c r="AN27" s="55">
        <f t="shared" si="79"/>
        <v>6062800</v>
      </c>
      <c r="AO27" s="56">
        <f t="shared" si="79"/>
        <v>6222800</v>
      </c>
      <c r="AP27" s="32">
        <f t="shared" si="80"/>
        <v>60695600</v>
      </c>
      <c r="AQ27" s="39"/>
    </row>
    <row r="28" ht="15.75" customHeight="1">
      <c r="B28" s="57" t="s">
        <v>31</v>
      </c>
      <c r="C28" s="35" t="s">
        <v>32</v>
      </c>
      <c r="D28" s="58">
        <f t="shared" ref="D28:O28" si="81">20000*D25</f>
        <v>20000</v>
      </c>
      <c r="E28" s="58">
        <f t="shared" si="81"/>
        <v>20000</v>
      </c>
      <c r="F28" s="58">
        <f t="shared" si="81"/>
        <v>40000</v>
      </c>
      <c r="G28" s="58">
        <f t="shared" si="81"/>
        <v>80000</v>
      </c>
      <c r="H28" s="58">
        <f t="shared" si="81"/>
        <v>140000</v>
      </c>
      <c r="I28" s="58">
        <f t="shared" si="81"/>
        <v>180000</v>
      </c>
      <c r="J28" s="58">
        <f t="shared" si="81"/>
        <v>220000</v>
      </c>
      <c r="K28" s="58">
        <f t="shared" si="81"/>
        <v>240000</v>
      </c>
      <c r="L28" s="58">
        <f t="shared" si="81"/>
        <v>280000</v>
      </c>
      <c r="M28" s="58">
        <f t="shared" si="81"/>
        <v>300000</v>
      </c>
      <c r="N28" s="58">
        <f t="shared" si="81"/>
        <v>340000</v>
      </c>
      <c r="O28" s="58">
        <f t="shared" si="81"/>
        <v>360000</v>
      </c>
      <c r="P28" s="36">
        <f t="shared" si="76"/>
        <v>2220000</v>
      </c>
      <c r="Q28" s="58">
        <f t="shared" ref="Q28:AB28" si="82">20000*Q25</f>
        <v>440000</v>
      </c>
      <c r="R28" s="58">
        <f t="shared" si="82"/>
        <v>460000</v>
      </c>
      <c r="S28" s="58">
        <f t="shared" si="82"/>
        <v>500000</v>
      </c>
      <c r="T28" s="58">
        <f t="shared" si="82"/>
        <v>520000</v>
      </c>
      <c r="U28" s="58">
        <f t="shared" si="82"/>
        <v>580000</v>
      </c>
      <c r="V28" s="58">
        <f t="shared" si="82"/>
        <v>600000</v>
      </c>
      <c r="W28" s="58">
        <f t="shared" si="82"/>
        <v>660000</v>
      </c>
      <c r="X28" s="58">
        <f t="shared" si="82"/>
        <v>680000</v>
      </c>
      <c r="Y28" s="58">
        <f t="shared" si="82"/>
        <v>720000</v>
      </c>
      <c r="Z28" s="58">
        <f t="shared" si="82"/>
        <v>740000</v>
      </c>
      <c r="AA28" s="58">
        <f t="shared" si="82"/>
        <v>780000</v>
      </c>
      <c r="AB28" s="58">
        <f t="shared" si="82"/>
        <v>800000</v>
      </c>
      <c r="AC28" s="32">
        <f t="shared" si="78"/>
        <v>7480000</v>
      </c>
      <c r="AD28" s="58">
        <f t="shared" ref="AD28:AO28" si="83">20000*AD25</f>
        <v>860000</v>
      </c>
      <c r="AE28" s="58">
        <f t="shared" si="83"/>
        <v>880000</v>
      </c>
      <c r="AF28" s="58">
        <f t="shared" si="83"/>
        <v>920000</v>
      </c>
      <c r="AG28" s="58">
        <f t="shared" si="83"/>
        <v>940000</v>
      </c>
      <c r="AH28" s="58">
        <f t="shared" si="83"/>
        <v>1000000</v>
      </c>
      <c r="AI28" s="58">
        <f t="shared" si="83"/>
        <v>1040000</v>
      </c>
      <c r="AJ28" s="58">
        <f t="shared" si="83"/>
        <v>1100000</v>
      </c>
      <c r="AK28" s="58">
        <f t="shared" si="83"/>
        <v>1120000</v>
      </c>
      <c r="AL28" s="58">
        <f t="shared" si="83"/>
        <v>1160000</v>
      </c>
      <c r="AM28" s="58">
        <f t="shared" si="83"/>
        <v>1180000</v>
      </c>
      <c r="AN28" s="58">
        <f t="shared" si="83"/>
        <v>1220000</v>
      </c>
      <c r="AO28" s="58">
        <f t="shared" si="83"/>
        <v>1240000</v>
      </c>
      <c r="AP28" s="32">
        <f t="shared" si="80"/>
        <v>12660000</v>
      </c>
      <c r="AQ28" s="39"/>
    </row>
    <row r="29" ht="15.75" customHeight="1">
      <c r="B29" s="34"/>
      <c r="C29" s="35" t="s">
        <v>33</v>
      </c>
      <c r="D29" s="59">
        <v>0.0</v>
      </c>
      <c r="E29" s="59">
        <v>0.0</v>
      </c>
      <c r="F29" s="59">
        <v>0.0</v>
      </c>
      <c r="G29" s="59">
        <v>0.0</v>
      </c>
      <c r="H29" s="59">
        <v>0.0</v>
      </c>
      <c r="I29" s="58">
        <f>I25*3000</f>
        <v>27000</v>
      </c>
      <c r="J29" s="59">
        <v>0.0</v>
      </c>
      <c r="K29" s="59">
        <v>0.0</v>
      </c>
      <c r="L29" s="59">
        <v>0.0</v>
      </c>
      <c r="M29" s="59">
        <v>0.0</v>
      </c>
      <c r="N29" s="59">
        <v>0.0</v>
      </c>
      <c r="O29" s="58">
        <f>O25*3000</f>
        <v>54000</v>
      </c>
      <c r="P29" s="36">
        <f t="shared" si="76"/>
        <v>81000</v>
      </c>
      <c r="Q29" s="59">
        <v>0.0</v>
      </c>
      <c r="R29" s="59">
        <v>0.0</v>
      </c>
      <c r="S29" s="59">
        <v>0.0</v>
      </c>
      <c r="T29" s="59">
        <v>0.0</v>
      </c>
      <c r="U29" s="59">
        <v>0.0</v>
      </c>
      <c r="V29" s="58">
        <f>V25*3000</f>
        <v>90000</v>
      </c>
      <c r="W29" s="59">
        <v>0.0</v>
      </c>
      <c r="X29" s="59">
        <v>0.0</v>
      </c>
      <c r="Y29" s="59">
        <v>0.0</v>
      </c>
      <c r="Z29" s="59">
        <v>0.0</v>
      </c>
      <c r="AA29" s="59">
        <v>0.0</v>
      </c>
      <c r="AB29" s="58">
        <f>AB25*3000</f>
        <v>120000</v>
      </c>
      <c r="AC29" s="32">
        <f t="shared" si="78"/>
        <v>210000</v>
      </c>
      <c r="AD29" s="59">
        <v>0.0</v>
      </c>
      <c r="AE29" s="59">
        <v>0.0</v>
      </c>
      <c r="AF29" s="59">
        <v>0.0</v>
      </c>
      <c r="AG29" s="59">
        <v>0.0</v>
      </c>
      <c r="AH29" s="59">
        <v>0.0</v>
      </c>
      <c r="AI29" s="58">
        <f>AI25*3000</f>
        <v>156000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8">
        <f>AO25*3000</f>
        <v>186000</v>
      </c>
      <c r="AP29" s="32">
        <f t="shared" si="80"/>
        <v>342000</v>
      </c>
      <c r="AQ29" s="39"/>
    </row>
    <row r="30" ht="15.75" customHeight="1">
      <c r="B30" s="34"/>
      <c r="C30" s="27" t="s">
        <v>34</v>
      </c>
      <c r="D30" s="59">
        <v>10000.0</v>
      </c>
      <c r="E30" s="59">
        <v>10000.0</v>
      </c>
      <c r="F30" s="59">
        <v>10000.0</v>
      </c>
      <c r="G30" s="59">
        <v>10000.0</v>
      </c>
      <c r="H30" s="59">
        <v>10000.0</v>
      </c>
      <c r="I30" s="59">
        <v>10000.0</v>
      </c>
      <c r="J30" s="59">
        <v>10000.0</v>
      </c>
      <c r="K30" s="59">
        <v>10000.0</v>
      </c>
      <c r="L30" s="59">
        <v>10000.0</v>
      </c>
      <c r="M30" s="59">
        <v>10000.0</v>
      </c>
      <c r="N30" s="59">
        <v>10000.0</v>
      </c>
      <c r="O30" s="59">
        <v>10000.0</v>
      </c>
      <c r="P30" s="36">
        <f t="shared" si="76"/>
        <v>120000</v>
      </c>
      <c r="Q30" s="59">
        <v>10000.0</v>
      </c>
      <c r="R30" s="59">
        <v>10000.0</v>
      </c>
      <c r="S30" s="59">
        <v>10000.0</v>
      </c>
      <c r="T30" s="59">
        <v>10000.0</v>
      </c>
      <c r="U30" s="59">
        <v>10000.0</v>
      </c>
      <c r="V30" s="59">
        <v>10000.0</v>
      </c>
      <c r="W30" s="59">
        <v>10000.0</v>
      </c>
      <c r="X30" s="59">
        <v>10000.0</v>
      </c>
      <c r="Y30" s="59">
        <v>10000.0</v>
      </c>
      <c r="Z30" s="59">
        <v>10000.0</v>
      </c>
      <c r="AA30" s="59">
        <v>10000.0</v>
      </c>
      <c r="AB30" s="59">
        <v>10000.0</v>
      </c>
      <c r="AC30" s="32">
        <f t="shared" si="78"/>
        <v>120000</v>
      </c>
      <c r="AD30" s="59">
        <v>10000.0</v>
      </c>
      <c r="AE30" s="59">
        <v>10000.0</v>
      </c>
      <c r="AF30" s="59">
        <v>10000.0</v>
      </c>
      <c r="AG30" s="59">
        <v>10000.0</v>
      </c>
      <c r="AH30" s="59">
        <v>10000.0</v>
      </c>
      <c r="AI30" s="59">
        <v>10000.0</v>
      </c>
      <c r="AJ30" s="59">
        <v>10000.0</v>
      </c>
      <c r="AK30" s="59">
        <v>10000.0</v>
      </c>
      <c r="AL30" s="59">
        <v>10000.0</v>
      </c>
      <c r="AM30" s="59">
        <v>10000.0</v>
      </c>
      <c r="AN30" s="59">
        <v>10000.0</v>
      </c>
      <c r="AO30" s="59">
        <v>10000.0</v>
      </c>
      <c r="AP30" s="32">
        <f t="shared" si="80"/>
        <v>120000</v>
      </c>
      <c r="AQ30" s="39"/>
    </row>
    <row r="31" ht="15.75" customHeight="1">
      <c r="B31" s="34"/>
      <c r="C31" s="27" t="s">
        <v>35</v>
      </c>
      <c r="D31" s="59">
        <v>0.0</v>
      </c>
      <c r="E31" s="59">
        <v>0.0</v>
      </c>
      <c r="F31" s="59">
        <v>0.0</v>
      </c>
      <c r="G31" s="59">
        <v>0.0</v>
      </c>
      <c r="H31" s="59">
        <v>0.0</v>
      </c>
      <c r="I31" s="59">
        <v>0.0</v>
      </c>
      <c r="J31" s="59">
        <v>0.0</v>
      </c>
      <c r="K31" s="59">
        <v>0.0</v>
      </c>
      <c r="L31" s="59">
        <v>0.0</v>
      </c>
      <c r="M31" s="59">
        <v>0.0</v>
      </c>
      <c r="N31" s="59">
        <v>0.0</v>
      </c>
      <c r="O31" s="59">
        <v>0.0</v>
      </c>
      <c r="P31" s="36">
        <f t="shared" si="76"/>
        <v>0</v>
      </c>
      <c r="Q31" s="59">
        <v>30000.0</v>
      </c>
      <c r="R31" s="59">
        <v>30000.0</v>
      </c>
      <c r="S31" s="59">
        <v>30000.0</v>
      </c>
      <c r="T31" s="59">
        <v>30000.0</v>
      </c>
      <c r="U31" s="59">
        <v>30000.0</v>
      </c>
      <c r="V31" s="59">
        <v>30000.0</v>
      </c>
      <c r="W31" s="59">
        <v>30000.0</v>
      </c>
      <c r="X31" s="59">
        <v>30000.0</v>
      </c>
      <c r="Y31" s="59">
        <v>30000.0</v>
      </c>
      <c r="Z31" s="59">
        <v>30000.0</v>
      </c>
      <c r="AA31" s="59">
        <v>30000.0</v>
      </c>
      <c r="AB31" s="59">
        <v>30000.0</v>
      </c>
      <c r="AC31" s="32">
        <f t="shared" si="78"/>
        <v>360000</v>
      </c>
      <c r="AD31" s="59">
        <v>30000.0</v>
      </c>
      <c r="AE31" s="59">
        <v>30000.0</v>
      </c>
      <c r="AF31" s="59">
        <v>30000.0</v>
      </c>
      <c r="AG31" s="59">
        <v>30000.0</v>
      </c>
      <c r="AH31" s="59">
        <v>30000.0</v>
      </c>
      <c r="AI31" s="59">
        <v>30000.0</v>
      </c>
      <c r="AJ31" s="59">
        <v>30000.0</v>
      </c>
      <c r="AK31" s="59">
        <v>30000.0</v>
      </c>
      <c r="AL31" s="59">
        <v>30000.0</v>
      </c>
      <c r="AM31" s="59">
        <v>30000.0</v>
      </c>
      <c r="AN31" s="59">
        <v>30000.0</v>
      </c>
      <c r="AO31" s="59">
        <v>30000.0</v>
      </c>
      <c r="AP31" s="32">
        <f t="shared" si="80"/>
        <v>360000</v>
      </c>
      <c r="AQ31" s="39"/>
    </row>
    <row r="32" ht="15.75" customHeight="1">
      <c r="B32" s="34"/>
      <c r="C32" s="35" t="s">
        <v>36</v>
      </c>
      <c r="D32" s="38">
        <f t="shared" ref="D32:O32" si="84">D33+D34</f>
        <v>200000</v>
      </c>
      <c r="E32" s="38">
        <f t="shared" si="84"/>
        <v>150000</v>
      </c>
      <c r="F32" s="38">
        <f t="shared" si="84"/>
        <v>130000</v>
      </c>
      <c r="G32" s="38">
        <f t="shared" si="84"/>
        <v>190000</v>
      </c>
      <c r="H32" s="38">
        <f t="shared" si="84"/>
        <v>280000</v>
      </c>
      <c r="I32" s="38">
        <f t="shared" si="84"/>
        <v>340000</v>
      </c>
      <c r="J32" s="38">
        <f t="shared" si="84"/>
        <v>400000</v>
      </c>
      <c r="K32" s="38">
        <f t="shared" si="84"/>
        <v>430000</v>
      </c>
      <c r="L32" s="38">
        <f t="shared" si="84"/>
        <v>490000</v>
      </c>
      <c r="M32" s="38">
        <f t="shared" si="84"/>
        <v>520000</v>
      </c>
      <c r="N32" s="38">
        <f t="shared" si="84"/>
        <v>550000</v>
      </c>
      <c r="O32" s="38">
        <f t="shared" si="84"/>
        <v>550000</v>
      </c>
      <c r="P32" s="36">
        <f t="shared" si="76"/>
        <v>4230000</v>
      </c>
      <c r="Q32" s="38">
        <f t="shared" ref="Q32:AB32" si="85">Q33+Q34</f>
        <v>580000</v>
      </c>
      <c r="R32" s="38">
        <f t="shared" si="85"/>
        <v>580000</v>
      </c>
      <c r="S32" s="38">
        <f t="shared" si="85"/>
        <v>580000</v>
      </c>
      <c r="T32" s="38">
        <f t="shared" si="85"/>
        <v>580000</v>
      </c>
      <c r="U32" s="38">
        <f t="shared" si="85"/>
        <v>610000</v>
      </c>
      <c r="V32" s="38">
        <f t="shared" si="85"/>
        <v>610000</v>
      </c>
      <c r="W32" s="38">
        <f t="shared" si="85"/>
        <v>640000</v>
      </c>
      <c r="X32" s="38">
        <f t="shared" si="85"/>
        <v>640000</v>
      </c>
      <c r="Y32" s="38">
        <f t="shared" si="85"/>
        <v>640000</v>
      </c>
      <c r="Z32" s="38">
        <f t="shared" si="85"/>
        <v>640000</v>
      </c>
      <c r="AA32" s="38">
        <f t="shared" si="85"/>
        <v>640000</v>
      </c>
      <c r="AB32" s="38">
        <f t="shared" si="85"/>
        <v>640000</v>
      </c>
      <c r="AC32" s="32">
        <f t="shared" si="78"/>
        <v>7380000</v>
      </c>
      <c r="AD32" s="38">
        <f t="shared" ref="AD32:AO32" si="86">AD33+AD34</f>
        <v>670000</v>
      </c>
      <c r="AE32" s="38">
        <f t="shared" si="86"/>
        <v>670000</v>
      </c>
      <c r="AF32" s="38">
        <f t="shared" si="86"/>
        <v>670000</v>
      </c>
      <c r="AG32" s="38">
        <f t="shared" si="86"/>
        <v>670000</v>
      </c>
      <c r="AH32" s="38">
        <f t="shared" si="86"/>
        <v>700000</v>
      </c>
      <c r="AI32" s="38">
        <f t="shared" si="86"/>
        <v>700000</v>
      </c>
      <c r="AJ32" s="38">
        <f t="shared" si="86"/>
        <v>730000</v>
      </c>
      <c r="AK32" s="38">
        <f t="shared" si="86"/>
        <v>730000</v>
      </c>
      <c r="AL32" s="38">
        <f t="shared" si="86"/>
        <v>730000</v>
      </c>
      <c r="AM32" s="38">
        <f t="shared" si="86"/>
        <v>730000</v>
      </c>
      <c r="AN32" s="38">
        <f t="shared" si="86"/>
        <v>730000</v>
      </c>
      <c r="AO32" s="38">
        <f t="shared" si="86"/>
        <v>730000</v>
      </c>
      <c r="AP32" s="32">
        <f t="shared" si="80"/>
        <v>8460000</v>
      </c>
      <c r="AQ32" s="39"/>
    </row>
    <row r="33" ht="15.75" customHeight="1">
      <c r="B33" s="34"/>
      <c r="C33" s="35" t="s">
        <v>37</v>
      </c>
      <c r="D33" s="41">
        <v>200000.0</v>
      </c>
      <c r="E33" s="41">
        <v>150000.0</v>
      </c>
      <c r="F33" s="41">
        <v>100000.0</v>
      </c>
      <c r="G33" s="41">
        <v>100000.0</v>
      </c>
      <c r="H33" s="41">
        <v>100000.0</v>
      </c>
      <c r="I33" s="41">
        <v>100000.0</v>
      </c>
      <c r="J33" s="41">
        <v>100000.0</v>
      </c>
      <c r="K33" s="41">
        <v>100000.0</v>
      </c>
      <c r="L33" s="41">
        <v>100000.0</v>
      </c>
      <c r="M33" s="41">
        <v>100000.0</v>
      </c>
      <c r="N33" s="41">
        <v>100000.0</v>
      </c>
      <c r="O33" s="41">
        <v>100000.0</v>
      </c>
      <c r="P33" s="36">
        <f t="shared" si="76"/>
        <v>1350000</v>
      </c>
      <c r="Q33" s="41">
        <v>100000.0</v>
      </c>
      <c r="R33" s="41">
        <v>100000.0</v>
      </c>
      <c r="S33" s="41">
        <v>100000.0</v>
      </c>
      <c r="T33" s="41">
        <v>100000.0</v>
      </c>
      <c r="U33" s="41">
        <v>100000.0</v>
      </c>
      <c r="V33" s="41">
        <v>100000.0</v>
      </c>
      <c r="W33" s="41">
        <v>100000.0</v>
      </c>
      <c r="X33" s="41">
        <v>100000.0</v>
      </c>
      <c r="Y33" s="41">
        <v>100000.0</v>
      </c>
      <c r="Z33" s="41">
        <v>100000.0</v>
      </c>
      <c r="AA33" s="41">
        <v>100000.0</v>
      </c>
      <c r="AB33" s="41">
        <v>100000.0</v>
      </c>
      <c r="AC33" s="32">
        <f t="shared" si="78"/>
        <v>1200000</v>
      </c>
      <c r="AD33" s="41">
        <v>100000.0</v>
      </c>
      <c r="AE33" s="41">
        <v>100000.0</v>
      </c>
      <c r="AF33" s="41">
        <v>100000.0</v>
      </c>
      <c r="AG33" s="41">
        <v>100000.0</v>
      </c>
      <c r="AH33" s="41">
        <v>100000.0</v>
      </c>
      <c r="AI33" s="41">
        <v>100000.0</v>
      </c>
      <c r="AJ33" s="41">
        <v>100000.0</v>
      </c>
      <c r="AK33" s="41">
        <v>100000.0</v>
      </c>
      <c r="AL33" s="41">
        <v>100000.0</v>
      </c>
      <c r="AM33" s="41">
        <v>100000.0</v>
      </c>
      <c r="AN33" s="41">
        <v>100000.0</v>
      </c>
      <c r="AO33" s="41">
        <v>100000.0</v>
      </c>
      <c r="AP33" s="32">
        <f t="shared" si="80"/>
        <v>1200000</v>
      </c>
      <c r="AQ33" s="39"/>
    </row>
    <row r="34" ht="15.75" customHeight="1">
      <c r="B34" s="34"/>
      <c r="C34" s="35" t="s">
        <v>38</v>
      </c>
      <c r="D34" s="38">
        <f t="shared" ref="D34:O34" si="87">(D7*30000)</f>
        <v>0</v>
      </c>
      <c r="E34" s="38">
        <f t="shared" si="87"/>
        <v>0</v>
      </c>
      <c r="F34" s="38">
        <f t="shared" si="87"/>
        <v>30000</v>
      </c>
      <c r="G34" s="38">
        <f t="shared" si="87"/>
        <v>90000</v>
      </c>
      <c r="H34" s="38">
        <f t="shared" si="87"/>
        <v>180000</v>
      </c>
      <c r="I34" s="38">
        <f t="shared" si="87"/>
        <v>240000</v>
      </c>
      <c r="J34" s="38">
        <f t="shared" si="87"/>
        <v>300000</v>
      </c>
      <c r="K34" s="38">
        <f t="shared" si="87"/>
        <v>330000</v>
      </c>
      <c r="L34" s="38">
        <f t="shared" si="87"/>
        <v>390000</v>
      </c>
      <c r="M34" s="38">
        <f t="shared" si="87"/>
        <v>420000</v>
      </c>
      <c r="N34" s="38">
        <f t="shared" si="87"/>
        <v>450000</v>
      </c>
      <c r="O34" s="38">
        <f t="shared" si="87"/>
        <v>450000</v>
      </c>
      <c r="P34" s="36">
        <f t="shared" si="76"/>
        <v>2880000</v>
      </c>
      <c r="Q34" s="38">
        <f t="shared" ref="Q34:AB34" si="88">(Q7*30000)</f>
        <v>480000</v>
      </c>
      <c r="R34" s="38">
        <f t="shared" si="88"/>
        <v>480000</v>
      </c>
      <c r="S34" s="38">
        <f t="shared" si="88"/>
        <v>480000</v>
      </c>
      <c r="T34" s="38">
        <f t="shared" si="88"/>
        <v>480000</v>
      </c>
      <c r="U34" s="38">
        <f t="shared" si="88"/>
        <v>510000</v>
      </c>
      <c r="V34" s="38">
        <f t="shared" si="88"/>
        <v>510000</v>
      </c>
      <c r="W34" s="38">
        <f t="shared" si="88"/>
        <v>540000</v>
      </c>
      <c r="X34" s="38">
        <f t="shared" si="88"/>
        <v>540000</v>
      </c>
      <c r="Y34" s="38">
        <f t="shared" si="88"/>
        <v>540000</v>
      </c>
      <c r="Z34" s="38">
        <f t="shared" si="88"/>
        <v>540000</v>
      </c>
      <c r="AA34" s="38">
        <f t="shared" si="88"/>
        <v>540000</v>
      </c>
      <c r="AB34" s="38">
        <f t="shared" si="88"/>
        <v>540000</v>
      </c>
      <c r="AC34" s="32">
        <f t="shared" si="78"/>
        <v>6180000</v>
      </c>
      <c r="AD34" s="38">
        <f t="shared" ref="AD34:AO34" si="89">(AD7*30000)</f>
        <v>570000</v>
      </c>
      <c r="AE34" s="38">
        <f t="shared" si="89"/>
        <v>570000</v>
      </c>
      <c r="AF34" s="38">
        <f t="shared" si="89"/>
        <v>570000</v>
      </c>
      <c r="AG34" s="38">
        <f t="shared" si="89"/>
        <v>570000</v>
      </c>
      <c r="AH34" s="38">
        <f t="shared" si="89"/>
        <v>600000</v>
      </c>
      <c r="AI34" s="38">
        <f t="shared" si="89"/>
        <v>600000</v>
      </c>
      <c r="AJ34" s="38">
        <f t="shared" si="89"/>
        <v>630000</v>
      </c>
      <c r="AK34" s="38">
        <f t="shared" si="89"/>
        <v>630000</v>
      </c>
      <c r="AL34" s="38">
        <f t="shared" si="89"/>
        <v>630000</v>
      </c>
      <c r="AM34" s="38">
        <f t="shared" si="89"/>
        <v>630000</v>
      </c>
      <c r="AN34" s="38">
        <f t="shared" si="89"/>
        <v>630000</v>
      </c>
      <c r="AO34" s="38">
        <f t="shared" si="89"/>
        <v>630000</v>
      </c>
      <c r="AP34" s="32">
        <f t="shared" si="80"/>
        <v>7260000</v>
      </c>
      <c r="AQ34" s="39"/>
    </row>
    <row r="35" ht="15.75" customHeight="1">
      <c r="B35" s="34"/>
      <c r="C35" s="35" t="s">
        <v>35</v>
      </c>
      <c r="D35" s="41">
        <v>0.0</v>
      </c>
      <c r="E35" s="41">
        <v>0.0</v>
      </c>
      <c r="F35" s="41">
        <v>0.0</v>
      </c>
      <c r="G35" s="41">
        <v>0.0</v>
      </c>
      <c r="H35" s="41">
        <v>0.0</v>
      </c>
      <c r="I35" s="41">
        <v>0.0</v>
      </c>
      <c r="J35" s="41">
        <v>0.0</v>
      </c>
      <c r="K35" s="41">
        <v>0.0</v>
      </c>
      <c r="L35" s="41">
        <v>0.0</v>
      </c>
      <c r="M35" s="41">
        <v>0.0</v>
      </c>
      <c r="N35" s="41">
        <v>0.0</v>
      </c>
      <c r="O35" s="41">
        <v>0.0</v>
      </c>
      <c r="P35" s="36">
        <f t="shared" si="76"/>
        <v>0</v>
      </c>
      <c r="Q35" s="41">
        <v>0.0</v>
      </c>
      <c r="R35" s="41">
        <v>0.0</v>
      </c>
      <c r="S35" s="41">
        <v>0.0</v>
      </c>
      <c r="T35" s="41">
        <v>0.0</v>
      </c>
      <c r="U35" s="41">
        <v>0.0</v>
      </c>
      <c r="V35" s="41">
        <v>0.0</v>
      </c>
      <c r="W35" s="41">
        <v>0.0</v>
      </c>
      <c r="X35" s="41">
        <v>0.0</v>
      </c>
      <c r="Y35" s="41">
        <v>0.0</v>
      </c>
      <c r="Z35" s="41">
        <v>0.0</v>
      </c>
      <c r="AA35" s="41">
        <v>0.0</v>
      </c>
      <c r="AB35" s="41">
        <v>0.0</v>
      </c>
      <c r="AC35" s="32">
        <f t="shared" si="78"/>
        <v>0</v>
      </c>
      <c r="AD35" s="41">
        <v>0.0</v>
      </c>
      <c r="AE35" s="41">
        <v>0.0</v>
      </c>
      <c r="AF35" s="41">
        <v>0.0</v>
      </c>
      <c r="AG35" s="41">
        <v>0.0</v>
      </c>
      <c r="AH35" s="41">
        <v>0.0</v>
      </c>
      <c r="AI35" s="41">
        <v>0.0</v>
      </c>
      <c r="AJ35" s="41">
        <v>0.0</v>
      </c>
      <c r="AK35" s="41">
        <v>0.0</v>
      </c>
      <c r="AL35" s="41">
        <v>0.0</v>
      </c>
      <c r="AM35" s="41">
        <v>0.0</v>
      </c>
      <c r="AN35" s="41">
        <v>0.0</v>
      </c>
      <c r="AO35" s="41">
        <v>0.0</v>
      </c>
      <c r="AP35" s="32">
        <f t="shared" si="80"/>
        <v>0</v>
      </c>
      <c r="AQ35" s="39"/>
    </row>
    <row r="36" ht="15.75" customHeight="1">
      <c r="B36" s="34"/>
      <c r="C36" s="35" t="s">
        <v>39</v>
      </c>
      <c r="D36" s="38">
        <f t="shared" ref="D36:O36" si="90">SUM(D37:D40)</f>
        <v>10500000</v>
      </c>
      <c r="E36" s="38">
        <f t="shared" si="90"/>
        <v>0</v>
      </c>
      <c r="F36" s="38">
        <f t="shared" si="90"/>
        <v>150000</v>
      </c>
      <c r="G36" s="38">
        <f t="shared" si="90"/>
        <v>150000</v>
      </c>
      <c r="H36" s="38">
        <f t="shared" si="90"/>
        <v>150000</v>
      </c>
      <c r="I36" s="38">
        <f t="shared" si="90"/>
        <v>150000</v>
      </c>
      <c r="J36" s="38">
        <f t="shared" si="90"/>
        <v>150000</v>
      </c>
      <c r="K36" s="38">
        <f t="shared" si="90"/>
        <v>150000</v>
      </c>
      <c r="L36" s="38">
        <f t="shared" si="90"/>
        <v>150000</v>
      </c>
      <c r="M36" s="38">
        <f t="shared" si="90"/>
        <v>150000</v>
      </c>
      <c r="N36" s="38">
        <f t="shared" si="90"/>
        <v>150000</v>
      </c>
      <c r="O36" s="38">
        <f t="shared" si="90"/>
        <v>150000</v>
      </c>
      <c r="P36" s="36">
        <f t="shared" si="76"/>
        <v>12000000</v>
      </c>
      <c r="Q36" s="38">
        <f t="shared" ref="Q36:AB36" si="91">SUM(Q37:Q40)</f>
        <v>300000</v>
      </c>
      <c r="R36" s="38">
        <f t="shared" si="91"/>
        <v>300000</v>
      </c>
      <c r="S36" s="38">
        <f t="shared" si="91"/>
        <v>300000</v>
      </c>
      <c r="T36" s="38">
        <f t="shared" si="91"/>
        <v>300000</v>
      </c>
      <c r="U36" s="38">
        <f t="shared" si="91"/>
        <v>300000</v>
      </c>
      <c r="V36" s="38">
        <f t="shared" si="91"/>
        <v>300000</v>
      </c>
      <c r="W36" s="38">
        <f t="shared" si="91"/>
        <v>300000</v>
      </c>
      <c r="X36" s="38">
        <f t="shared" si="91"/>
        <v>300000</v>
      </c>
      <c r="Y36" s="38">
        <f t="shared" si="91"/>
        <v>300000</v>
      </c>
      <c r="Z36" s="38">
        <f t="shared" si="91"/>
        <v>300000</v>
      </c>
      <c r="AA36" s="38">
        <f t="shared" si="91"/>
        <v>300000</v>
      </c>
      <c r="AB36" s="38">
        <f t="shared" si="91"/>
        <v>300000</v>
      </c>
      <c r="AC36" s="32">
        <f t="shared" si="78"/>
        <v>3600000</v>
      </c>
      <c r="AD36" s="38">
        <f t="shared" ref="AD36:AO36" si="92">SUM(AD37:AD40)</f>
        <v>450000</v>
      </c>
      <c r="AE36" s="38">
        <f t="shared" si="92"/>
        <v>450000</v>
      </c>
      <c r="AF36" s="38">
        <f t="shared" si="92"/>
        <v>450000</v>
      </c>
      <c r="AG36" s="38">
        <f t="shared" si="92"/>
        <v>450000</v>
      </c>
      <c r="AH36" s="38">
        <f t="shared" si="92"/>
        <v>450000</v>
      </c>
      <c r="AI36" s="38">
        <f t="shared" si="92"/>
        <v>450000</v>
      </c>
      <c r="AJ36" s="38">
        <f t="shared" si="92"/>
        <v>450000</v>
      </c>
      <c r="AK36" s="38">
        <f t="shared" si="92"/>
        <v>450000</v>
      </c>
      <c r="AL36" s="38">
        <f t="shared" si="92"/>
        <v>450000</v>
      </c>
      <c r="AM36" s="38">
        <f t="shared" si="92"/>
        <v>450000</v>
      </c>
      <c r="AN36" s="38">
        <f t="shared" si="92"/>
        <v>450000</v>
      </c>
      <c r="AO36" s="38">
        <f t="shared" si="92"/>
        <v>450000</v>
      </c>
      <c r="AP36" s="32">
        <f t="shared" si="80"/>
        <v>5400000</v>
      </c>
      <c r="AQ36" s="39"/>
    </row>
    <row r="37" ht="15.0" customHeight="1">
      <c r="B37" s="34"/>
      <c r="C37" s="27" t="s">
        <v>40</v>
      </c>
      <c r="D37" s="41">
        <f>850000*12</f>
        <v>10200000</v>
      </c>
      <c r="E37" s="41">
        <v>0.0</v>
      </c>
      <c r="F37" s="41">
        <v>0.0</v>
      </c>
      <c r="G37" s="41">
        <v>0.0</v>
      </c>
      <c r="H37" s="41">
        <v>0.0</v>
      </c>
      <c r="I37" s="41">
        <v>0.0</v>
      </c>
      <c r="J37" s="41">
        <v>0.0</v>
      </c>
      <c r="K37" s="41">
        <v>0.0</v>
      </c>
      <c r="L37" s="41">
        <v>0.0</v>
      </c>
      <c r="M37" s="41">
        <v>0.0</v>
      </c>
      <c r="N37" s="41">
        <v>0.0</v>
      </c>
      <c r="O37" s="41">
        <v>0.0</v>
      </c>
      <c r="P37" s="36">
        <f t="shared" si="76"/>
        <v>10200000</v>
      </c>
      <c r="Q37" s="41">
        <v>0.0</v>
      </c>
      <c r="R37" s="41">
        <v>0.0</v>
      </c>
      <c r="S37" s="41">
        <v>0.0</v>
      </c>
      <c r="T37" s="41">
        <v>0.0</v>
      </c>
      <c r="U37" s="41">
        <v>0.0</v>
      </c>
      <c r="V37" s="41">
        <v>0.0</v>
      </c>
      <c r="W37" s="41">
        <v>0.0</v>
      </c>
      <c r="X37" s="41">
        <v>0.0</v>
      </c>
      <c r="Y37" s="41">
        <v>0.0</v>
      </c>
      <c r="Z37" s="41">
        <v>0.0</v>
      </c>
      <c r="AA37" s="41">
        <v>0.0</v>
      </c>
      <c r="AB37" s="41">
        <v>0.0</v>
      </c>
      <c r="AC37" s="32">
        <f t="shared" si="78"/>
        <v>0</v>
      </c>
      <c r="AD37" s="41">
        <v>0.0</v>
      </c>
      <c r="AE37" s="41">
        <v>0.0</v>
      </c>
      <c r="AF37" s="41">
        <v>0.0</v>
      </c>
      <c r="AG37" s="41">
        <v>0.0</v>
      </c>
      <c r="AH37" s="41">
        <v>0.0</v>
      </c>
      <c r="AI37" s="41">
        <v>0.0</v>
      </c>
      <c r="AJ37" s="41">
        <v>0.0</v>
      </c>
      <c r="AK37" s="41">
        <v>0.0</v>
      </c>
      <c r="AL37" s="41">
        <v>0.0</v>
      </c>
      <c r="AM37" s="41">
        <v>0.0</v>
      </c>
      <c r="AN37" s="41">
        <v>0.0</v>
      </c>
      <c r="AO37" s="41">
        <v>0.0</v>
      </c>
      <c r="AP37" s="32">
        <f t="shared" si="80"/>
        <v>0</v>
      </c>
      <c r="AQ37" s="39"/>
    </row>
    <row r="38" ht="15.0" customHeight="1">
      <c r="B38" s="34"/>
      <c r="C38" s="27" t="s">
        <v>41</v>
      </c>
      <c r="D38" s="41">
        <v>0.0</v>
      </c>
      <c r="E38" s="41">
        <v>0.0</v>
      </c>
      <c r="F38" s="41">
        <v>0.0</v>
      </c>
      <c r="G38" s="41">
        <v>0.0</v>
      </c>
      <c r="H38" s="41">
        <v>0.0</v>
      </c>
      <c r="I38" s="41">
        <v>0.0</v>
      </c>
      <c r="J38" s="41">
        <v>0.0</v>
      </c>
      <c r="K38" s="41">
        <v>0.0</v>
      </c>
      <c r="L38" s="41">
        <v>0.0</v>
      </c>
      <c r="M38" s="41">
        <v>0.0</v>
      </c>
      <c r="N38" s="41">
        <v>0.0</v>
      </c>
      <c r="O38" s="41">
        <v>0.0</v>
      </c>
      <c r="P38" s="36">
        <f t="shared" si="76"/>
        <v>0</v>
      </c>
      <c r="Q38" s="41">
        <v>0.0</v>
      </c>
      <c r="R38" s="41">
        <v>0.0</v>
      </c>
      <c r="S38" s="41">
        <v>0.0</v>
      </c>
      <c r="T38" s="41">
        <v>0.0</v>
      </c>
      <c r="U38" s="41">
        <v>0.0</v>
      </c>
      <c r="V38" s="41">
        <v>0.0</v>
      </c>
      <c r="W38" s="41">
        <v>0.0</v>
      </c>
      <c r="X38" s="41">
        <v>0.0</v>
      </c>
      <c r="Y38" s="41">
        <v>0.0</v>
      </c>
      <c r="Z38" s="41">
        <v>0.0</v>
      </c>
      <c r="AA38" s="41">
        <v>0.0</v>
      </c>
      <c r="AB38" s="41">
        <v>0.0</v>
      </c>
      <c r="AC38" s="32">
        <f t="shared" si="78"/>
        <v>0</v>
      </c>
      <c r="AD38" s="41">
        <v>0.0</v>
      </c>
      <c r="AE38" s="41">
        <v>0.0</v>
      </c>
      <c r="AF38" s="41">
        <v>0.0</v>
      </c>
      <c r="AG38" s="41">
        <v>0.0</v>
      </c>
      <c r="AH38" s="41">
        <v>0.0</v>
      </c>
      <c r="AI38" s="41">
        <v>0.0</v>
      </c>
      <c r="AJ38" s="41">
        <v>0.0</v>
      </c>
      <c r="AK38" s="41">
        <v>0.0</v>
      </c>
      <c r="AL38" s="41">
        <v>0.0</v>
      </c>
      <c r="AM38" s="41">
        <v>0.0</v>
      </c>
      <c r="AN38" s="41">
        <v>0.0</v>
      </c>
      <c r="AO38" s="41">
        <v>0.0</v>
      </c>
      <c r="AP38" s="32">
        <f t="shared" si="80"/>
        <v>0</v>
      </c>
      <c r="AQ38" s="39"/>
    </row>
    <row r="39" ht="15.0" customHeight="1">
      <c r="B39" s="34"/>
      <c r="C39" s="27" t="s">
        <v>42</v>
      </c>
      <c r="D39" s="41">
        <v>0.0</v>
      </c>
      <c r="E39" s="41">
        <v>0.0</v>
      </c>
      <c r="F39" s="41">
        <v>0.0</v>
      </c>
      <c r="G39" s="41">
        <v>0.0</v>
      </c>
      <c r="H39" s="41">
        <v>0.0</v>
      </c>
      <c r="I39" s="41">
        <v>0.0</v>
      </c>
      <c r="J39" s="41">
        <v>0.0</v>
      </c>
      <c r="K39" s="41">
        <v>0.0</v>
      </c>
      <c r="L39" s="41">
        <v>0.0</v>
      </c>
      <c r="M39" s="41">
        <v>0.0</v>
      </c>
      <c r="N39" s="41">
        <v>0.0</v>
      </c>
      <c r="O39" s="41">
        <v>0.0</v>
      </c>
      <c r="P39" s="36">
        <f t="shared" si="76"/>
        <v>0</v>
      </c>
      <c r="Q39" s="41">
        <v>0.0</v>
      </c>
      <c r="R39" s="41">
        <v>0.0</v>
      </c>
      <c r="S39" s="41">
        <v>0.0</v>
      </c>
      <c r="T39" s="41">
        <v>0.0</v>
      </c>
      <c r="U39" s="41">
        <v>0.0</v>
      </c>
      <c r="V39" s="41">
        <v>0.0</v>
      </c>
      <c r="W39" s="41">
        <v>0.0</v>
      </c>
      <c r="X39" s="41">
        <v>0.0</v>
      </c>
      <c r="Y39" s="41">
        <v>0.0</v>
      </c>
      <c r="Z39" s="41">
        <v>0.0</v>
      </c>
      <c r="AA39" s="41">
        <v>0.0</v>
      </c>
      <c r="AB39" s="41">
        <v>0.0</v>
      </c>
      <c r="AC39" s="32">
        <f t="shared" si="78"/>
        <v>0</v>
      </c>
      <c r="AD39" s="41">
        <v>0.0</v>
      </c>
      <c r="AE39" s="41">
        <v>0.0</v>
      </c>
      <c r="AF39" s="41">
        <v>0.0</v>
      </c>
      <c r="AG39" s="41">
        <v>0.0</v>
      </c>
      <c r="AH39" s="41">
        <v>0.0</v>
      </c>
      <c r="AI39" s="41">
        <v>0.0</v>
      </c>
      <c r="AJ39" s="41">
        <v>0.0</v>
      </c>
      <c r="AK39" s="41">
        <v>0.0</v>
      </c>
      <c r="AL39" s="41">
        <v>0.0</v>
      </c>
      <c r="AM39" s="41">
        <v>0.0</v>
      </c>
      <c r="AN39" s="41">
        <v>0.0</v>
      </c>
      <c r="AO39" s="41">
        <v>0.0</v>
      </c>
      <c r="AP39" s="32">
        <f t="shared" si="80"/>
        <v>0</v>
      </c>
      <c r="AQ39" s="39"/>
    </row>
    <row r="40" ht="15.0" customHeight="1">
      <c r="B40" s="34"/>
      <c r="C40" s="27" t="s">
        <v>43</v>
      </c>
      <c r="D40" s="41">
        <v>300000.0</v>
      </c>
      <c r="E40" s="41">
        <v>0.0</v>
      </c>
      <c r="F40" s="41">
        <v>150000.0</v>
      </c>
      <c r="G40" s="41">
        <v>150000.0</v>
      </c>
      <c r="H40" s="41">
        <v>150000.0</v>
      </c>
      <c r="I40" s="41">
        <v>150000.0</v>
      </c>
      <c r="J40" s="41">
        <v>150000.0</v>
      </c>
      <c r="K40" s="41">
        <v>150000.0</v>
      </c>
      <c r="L40" s="41">
        <v>150000.0</v>
      </c>
      <c r="M40" s="41">
        <v>150000.0</v>
      </c>
      <c r="N40" s="41">
        <v>150000.0</v>
      </c>
      <c r="O40" s="41">
        <v>150000.0</v>
      </c>
      <c r="P40" s="36">
        <f t="shared" si="76"/>
        <v>1800000</v>
      </c>
      <c r="Q40" s="41">
        <v>300000.0</v>
      </c>
      <c r="R40" s="41">
        <v>300000.0</v>
      </c>
      <c r="S40" s="41">
        <v>300000.0</v>
      </c>
      <c r="T40" s="41">
        <v>300000.0</v>
      </c>
      <c r="U40" s="41">
        <v>300000.0</v>
      </c>
      <c r="V40" s="41">
        <v>300000.0</v>
      </c>
      <c r="W40" s="41">
        <v>300000.0</v>
      </c>
      <c r="X40" s="41">
        <v>300000.0</v>
      </c>
      <c r="Y40" s="41">
        <v>300000.0</v>
      </c>
      <c r="Z40" s="41">
        <v>300000.0</v>
      </c>
      <c r="AA40" s="41">
        <v>300000.0</v>
      </c>
      <c r="AB40" s="41">
        <v>300000.0</v>
      </c>
      <c r="AC40" s="32">
        <f t="shared" si="78"/>
        <v>3600000</v>
      </c>
      <c r="AD40" s="41">
        <v>450000.0</v>
      </c>
      <c r="AE40" s="41">
        <v>450000.0</v>
      </c>
      <c r="AF40" s="41">
        <v>450000.0</v>
      </c>
      <c r="AG40" s="41">
        <v>450000.0</v>
      </c>
      <c r="AH40" s="41">
        <v>450000.0</v>
      </c>
      <c r="AI40" s="41">
        <v>450000.0</v>
      </c>
      <c r="AJ40" s="41">
        <v>450000.0</v>
      </c>
      <c r="AK40" s="41">
        <v>450000.0</v>
      </c>
      <c r="AL40" s="41">
        <v>450000.0</v>
      </c>
      <c r="AM40" s="41">
        <v>450000.0</v>
      </c>
      <c r="AN40" s="41">
        <v>450000.0</v>
      </c>
      <c r="AO40" s="41">
        <v>450000.0</v>
      </c>
      <c r="AP40" s="32">
        <f t="shared" si="80"/>
        <v>5400000</v>
      </c>
      <c r="AQ40" s="39"/>
    </row>
    <row r="41" ht="15.0" customHeight="1">
      <c r="B41" s="34"/>
      <c r="C41" s="35" t="s">
        <v>44</v>
      </c>
      <c r="D41" s="38">
        <f t="shared" ref="D41:O41" si="93">SUM(D42:D44)</f>
        <v>50000</v>
      </c>
      <c r="E41" s="38">
        <f t="shared" si="93"/>
        <v>50000</v>
      </c>
      <c r="F41" s="38">
        <f t="shared" si="93"/>
        <v>50000</v>
      </c>
      <c r="G41" s="38">
        <f t="shared" si="93"/>
        <v>50000</v>
      </c>
      <c r="H41" s="38">
        <f t="shared" si="93"/>
        <v>50000</v>
      </c>
      <c r="I41" s="38">
        <f t="shared" si="93"/>
        <v>50000</v>
      </c>
      <c r="J41" s="38">
        <f t="shared" si="93"/>
        <v>50000</v>
      </c>
      <c r="K41" s="38">
        <f t="shared" si="93"/>
        <v>50000</v>
      </c>
      <c r="L41" s="38">
        <f t="shared" si="93"/>
        <v>50000</v>
      </c>
      <c r="M41" s="38">
        <f t="shared" si="93"/>
        <v>50000</v>
      </c>
      <c r="N41" s="38">
        <f t="shared" si="93"/>
        <v>50000</v>
      </c>
      <c r="O41" s="38">
        <f t="shared" si="93"/>
        <v>230000</v>
      </c>
      <c r="P41" s="36">
        <f t="shared" si="76"/>
        <v>780000</v>
      </c>
      <c r="Q41" s="38">
        <f t="shared" ref="Q41:AB41" si="94">SUM(Q42:Q44)</f>
        <v>50000</v>
      </c>
      <c r="R41" s="38">
        <f t="shared" si="94"/>
        <v>50000</v>
      </c>
      <c r="S41" s="38">
        <f t="shared" si="94"/>
        <v>50000</v>
      </c>
      <c r="T41" s="38">
        <f t="shared" si="94"/>
        <v>50000</v>
      </c>
      <c r="U41" s="38">
        <f t="shared" si="94"/>
        <v>50000</v>
      </c>
      <c r="V41" s="38">
        <f t="shared" si="94"/>
        <v>50000</v>
      </c>
      <c r="W41" s="38">
        <f t="shared" si="94"/>
        <v>50000</v>
      </c>
      <c r="X41" s="38">
        <f t="shared" si="94"/>
        <v>50000</v>
      </c>
      <c r="Y41" s="38">
        <f t="shared" si="94"/>
        <v>50000</v>
      </c>
      <c r="Z41" s="38">
        <f t="shared" si="94"/>
        <v>50000</v>
      </c>
      <c r="AA41" s="38">
        <f t="shared" si="94"/>
        <v>50000</v>
      </c>
      <c r="AB41" s="38">
        <f t="shared" si="94"/>
        <v>450000</v>
      </c>
      <c r="AC41" s="32">
        <f t="shared" si="78"/>
        <v>1000000</v>
      </c>
      <c r="AD41" s="38">
        <f t="shared" ref="AD41:AO41" si="95">SUM(AD42:AD44)</f>
        <v>50000</v>
      </c>
      <c r="AE41" s="38">
        <f t="shared" si="95"/>
        <v>50000</v>
      </c>
      <c r="AF41" s="38">
        <f t="shared" si="95"/>
        <v>50000</v>
      </c>
      <c r="AG41" s="38">
        <f t="shared" si="95"/>
        <v>50000</v>
      </c>
      <c r="AH41" s="38">
        <f t="shared" si="95"/>
        <v>50000</v>
      </c>
      <c r="AI41" s="38">
        <f t="shared" si="95"/>
        <v>50000</v>
      </c>
      <c r="AJ41" s="38">
        <f t="shared" si="95"/>
        <v>50000</v>
      </c>
      <c r="AK41" s="38">
        <f t="shared" si="95"/>
        <v>50000</v>
      </c>
      <c r="AL41" s="38">
        <f t="shared" si="95"/>
        <v>50000</v>
      </c>
      <c r="AM41" s="38">
        <f t="shared" si="95"/>
        <v>50000</v>
      </c>
      <c r="AN41" s="38">
        <f t="shared" si="95"/>
        <v>50000</v>
      </c>
      <c r="AO41" s="38">
        <f t="shared" si="95"/>
        <v>670000</v>
      </c>
      <c r="AP41" s="32">
        <f t="shared" si="80"/>
        <v>1220000</v>
      </c>
      <c r="AQ41" s="39"/>
    </row>
    <row r="42" ht="15.75" customHeight="1">
      <c r="B42" s="34"/>
      <c r="C42" s="35" t="s">
        <v>45</v>
      </c>
      <c r="D42" s="41">
        <v>50000.0</v>
      </c>
      <c r="E42" s="41">
        <v>50000.0</v>
      </c>
      <c r="F42" s="41">
        <v>50000.0</v>
      </c>
      <c r="G42" s="41">
        <v>50000.0</v>
      </c>
      <c r="H42" s="41">
        <v>50000.0</v>
      </c>
      <c r="I42" s="41">
        <v>50000.0</v>
      </c>
      <c r="J42" s="41">
        <v>50000.0</v>
      </c>
      <c r="K42" s="41">
        <v>50000.0</v>
      </c>
      <c r="L42" s="41">
        <v>50000.0</v>
      </c>
      <c r="M42" s="41">
        <v>50000.0</v>
      </c>
      <c r="N42" s="41">
        <v>50000.0</v>
      </c>
      <c r="O42" s="41">
        <f>50000+(O25*10000)</f>
        <v>230000</v>
      </c>
      <c r="P42" s="36">
        <f t="shared" si="76"/>
        <v>780000</v>
      </c>
      <c r="Q42" s="41">
        <v>50000.0</v>
      </c>
      <c r="R42" s="41">
        <v>50000.0</v>
      </c>
      <c r="S42" s="41">
        <v>50000.0</v>
      </c>
      <c r="T42" s="41">
        <v>50000.0</v>
      </c>
      <c r="U42" s="41">
        <v>50000.0</v>
      </c>
      <c r="V42" s="41">
        <v>50000.0</v>
      </c>
      <c r="W42" s="41">
        <v>50000.0</v>
      </c>
      <c r="X42" s="41">
        <v>50000.0</v>
      </c>
      <c r="Y42" s="41">
        <v>50000.0</v>
      </c>
      <c r="Z42" s="41">
        <v>50000.0</v>
      </c>
      <c r="AA42" s="41">
        <v>50000.0</v>
      </c>
      <c r="AB42" s="41">
        <f>50000+(AB25*10000)</f>
        <v>450000</v>
      </c>
      <c r="AC42" s="32">
        <f t="shared" si="78"/>
        <v>1000000</v>
      </c>
      <c r="AD42" s="41">
        <v>50000.0</v>
      </c>
      <c r="AE42" s="41">
        <v>50000.0</v>
      </c>
      <c r="AF42" s="41">
        <v>50000.0</v>
      </c>
      <c r="AG42" s="41">
        <v>50000.0</v>
      </c>
      <c r="AH42" s="41">
        <v>50000.0</v>
      </c>
      <c r="AI42" s="41">
        <v>50000.0</v>
      </c>
      <c r="AJ42" s="41">
        <v>50000.0</v>
      </c>
      <c r="AK42" s="41">
        <v>50000.0</v>
      </c>
      <c r="AL42" s="41">
        <v>50000.0</v>
      </c>
      <c r="AM42" s="41">
        <v>50000.0</v>
      </c>
      <c r="AN42" s="41">
        <v>50000.0</v>
      </c>
      <c r="AO42" s="41">
        <f>50000+(AO25*10000)</f>
        <v>670000</v>
      </c>
      <c r="AP42" s="32">
        <f t="shared" si="80"/>
        <v>1220000</v>
      </c>
      <c r="AQ42" s="39"/>
    </row>
    <row r="43" ht="15.75" customHeight="1">
      <c r="B43" s="34"/>
      <c r="C43" s="27" t="s">
        <v>46</v>
      </c>
      <c r="D43" s="41">
        <v>0.0</v>
      </c>
      <c r="E43" s="41">
        <v>0.0</v>
      </c>
      <c r="F43" s="41">
        <v>0.0</v>
      </c>
      <c r="G43" s="41">
        <v>0.0</v>
      </c>
      <c r="H43" s="41">
        <v>0.0</v>
      </c>
      <c r="I43" s="41">
        <v>0.0</v>
      </c>
      <c r="J43" s="41">
        <v>0.0</v>
      </c>
      <c r="K43" s="41">
        <v>0.0</v>
      </c>
      <c r="L43" s="41">
        <v>0.0</v>
      </c>
      <c r="M43" s="41">
        <v>0.0</v>
      </c>
      <c r="N43" s="41">
        <v>0.0</v>
      </c>
      <c r="O43" s="41">
        <v>0.0</v>
      </c>
      <c r="P43" s="36">
        <f t="shared" si="76"/>
        <v>0</v>
      </c>
      <c r="Q43" s="41">
        <v>0.0</v>
      </c>
      <c r="R43" s="41">
        <v>0.0</v>
      </c>
      <c r="S43" s="41">
        <v>0.0</v>
      </c>
      <c r="T43" s="41">
        <v>0.0</v>
      </c>
      <c r="U43" s="41">
        <v>0.0</v>
      </c>
      <c r="V43" s="41">
        <v>0.0</v>
      </c>
      <c r="W43" s="4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32">
        <f t="shared" si="78"/>
        <v>0</v>
      </c>
      <c r="AD43" s="38">
        <v>0.0</v>
      </c>
      <c r="AE43" s="38">
        <v>0.0</v>
      </c>
      <c r="AF43" s="38">
        <v>0.0</v>
      </c>
      <c r="AG43" s="38">
        <v>0.0</v>
      </c>
      <c r="AH43" s="38">
        <v>0.0</v>
      </c>
      <c r="AI43" s="38">
        <v>0.0</v>
      </c>
      <c r="AJ43" s="38">
        <v>0.0</v>
      </c>
      <c r="AK43" s="38">
        <v>0.0</v>
      </c>
      <c r="AL43" s="38">
        <v>0.0</v>
      </c>
      <c r="AM43" s="38">
        <v>0.0</v>
      </c>
      <c r="AN43" s="38">
        <v>0.0</v>
      </c>
      <c r="AO43" s="42">
        <v>0.0</v>
      </c>
      <c r="AP43" s="32">
        <f t="shared" si="80"/>
        <v>0</v>
      </c>
      <c r="AQ43" s="39"/>
    </row>
    <row r="44" ht="15.75" customHeight="1">
      <c r="B44" s="34"/>
      <c r="C44" s="27" t="s">
        <v>47</v>
      </c>
      <c r="D44" s="38">
        <v>0.0</v>
      </c>
      <c r="E44" s="38">
        <v>0.0</v>
      </c>
      <c r="F44" s="38">
        <v>0.0</v>
      </c>
      <c r="G44" s="41">
        <v>0.0</v>
      </c>
      <c r="H44" s="41">
        <v>0.0</v>
      </c>
      <c r="I44" s="38">
        <v>0.0</v>
      </c>
      <c r="J44" s="38">
        <v>0.0</v>
      </c>
      <c r="K44" s="38">
        <v>0.0</v>
      </c>
      <c r="L44" s="38">
        <v>0.0</v>
      </c>
      <c r="M44" s="38">
        <v>0.0</v>
      </c>
      <c r="N44" s="38">
        <v>0.0</v>
      </c>
      <c r="O44" s="38">
        <v>0.0</v>
      </c>
      <c r="P44" s="36">
        <f t="shared" si="76"/>
        <v>0</v>
      </c>
      <c r="Q44" s="38">
        <v>0.0</v>
      </c>
      <c r="R44" s="38">
        <v>0.0</v>
      </c>
      <c r="S44" s="38">
        <v>0.0</v>
      </c>
      <c r="T44" s="41">
        <v>0.0</v>
      </c>
      <c r="U44" s="41">
        <v>0.0</v>
      </c>
      <c r="V44" s="38">
        <v>0.0</v>
      </c>
      <c r="W44" s="38">
        <v>0.0</v>
      </c>
      <c r="X44" s="38">
        <v>0.0</v>
      </c>
      <c r="Y44" s="38">
        <v>0.0</v>
      </c>
      <c r="Z44" s="38">
        <v>0.0</v>
      </c>
      <c r="AA44" s="38">
        <v>0.0</v>
      </c>
      <c r="AB44" s="38">
        <v>0.0</v>
      </c>
      <c r="AC44" s="32">
        <f t="shared" si="78"/>
        <v>0</v>
      </c>
      <c r="AD44" s="41">
        <v>0.0</v>
      </c>
      <c r="AE44" s="41">
        <v>0.0</v>
      </c>
      <c r="AF44" s="38">
        <v>0.0</v>
      </c>
      <c r="AG44" s="38">
        <v>0.0</v>
      </c>
      <c r="AH44" s="38">
        <v>0.0</v>
      </c>
      <c r="AI44" s="38">
        <v>0.0</v>
      </c>
      <c r="AJ44" s="38">
        <v>0.0</v>
      </c>
      <c r="AK44" s="38">
        <v>0.0</v>
      </c>
      <c r="AL44" s="38">
        <v>0.0</v>
      </c>
      <c r="AM44" s="41">
        <v>0.0</v>
      </c>
      <c r="AN44" s="38">
        <v>0.0</v>
      </c>
      <c r="AO44" s="42">
        <v>0.0</v>
      </c>
      <c r="AP44" s="32">
        <f t="shared" si="80"/>
        <v>0</v>
      </c>
      <c r="AQ44" s="39"/>
    </row>
    <row r="45" ht="15.75" customHeight="1">
      <c r="B45" s="34"/>
      <c r="C45" s="35" t="s">
        <v>48</v>
      </c>
      <c r="D45" s="38">
        <v>0.0</v>
      </c>
      <c r="E45" s="38">
        <v>0.0</v>
      </c>
      <c r="F45" s="38">
        <v>0.0</v>
      </c>
      <c r="G45" s="41">
        <v>0.0</v>
      </c>
      <c r="H45" s="41">
        <v>0.0</v>
      </c>
      <c r="I45" s="38">
        <v>0.0</v>
      </c>
      <c r="J45" s="38">
        <v>0.0</v>
      </c>
      <c r="K45" s="38">
        <v>0.0</v>
      </c>
      <c r="L45" s="38">
        <v>0.0</v>
      </c>
      <c r="M45" s="38">
        <v>0.0</v>
      </c>
      <c r="N45" s="38">
        <v>0.0</v>
      </c>
      <c r="O45" s="38">
        <v>0.0</v>
      </c>
      <c r="P45" s="36">
        <f t="shared" si="76"/>
        <v>0</v>
      </c>
      <c r="Q45" s="38">
        <v>0.0</v>
      </c>
      <c r="R45" s="38">
        <v>0.0</v>
      </c>
      <c r="S45" s="38">
        <v>0.0</v>
      </c>
      <c r="T45" s="41">
        <v>0.0</v>
      </c>
      <c r="U45" s="41">
        <v>0.0</v>
      </c>
      <c r="V45" s="38">
        <v>0.0</v>
      </c>
      <c r="W45" s="38">
        <v>0.0</v>
      </c>
      <c r="X45" s="38">
        <v>0.0</v>
      </c>
      <c r="Y45" s="38">
        <v>0.0</v>
      </c>
      <c r="Z45" s="38">
        <v>0.0</v>
      </c>
      <c r="AA45" s="38">
        <v>0.0</v>
      </c>
      <c r="AB45" s="38">
        <v>0.0</v>
      </c>
      <c r="AC45" s="32">
        <f t="shared" si="78"/>
        <v>0</v>
      </c>
      <c r="AD45" s="38">
        <v>0.0</v>
      </c>
      <c r="AE45" s="38">
        <v>0.0</v>
      </c>
      <c r="AF45" s="38">
        <v>0.0</v>
      </c>
      <c r="AG45" s="41">
        <v>0.0</v>
      </c>
      <c r="AH45" s="41">
        <v>0.0</v>
      </c>
      <c r="AI45" s="38">
        <v>0.0</v>
      </c>
      <c r="AJ45" s="38">
        <v>0.0</v>
      </c>
      <c r="AK45" s="38">
        <v>0.0</v>
      </c>
      <c r="AL45" s="38">
        <v>0.0</v>
      </c>
      <c r="AM45" s="38">
        <v>0.0</v>
      </c>
      <c r="AN45" s="38">
        <v>0.0</v>
      </c>
      <c r="AO45" s="38">
        <v>0.0</v>
      </c>
      <c r="AP45" s="32">
        <f t="shared" si="80"/>
        <v>0</v>
      </c>
      <c r="AQ45" s="39"/>
    </row>
    <row r="46" ht="15.75" customHeight="1">
      <c r="B46" s="44"/>
      <c r="C46" s="60" t="s">
        <v>49</v>
      </c>
      <c r="D46" s="61">
        <f t="shared" ref="D46:O46" si="96">SUM(D28:D32,D35,D36,D41,D45)</f>
        <v>10780000</v>
      </c>
      <c r="E46" s="61">
        <f t="shared" si="96"/>
        <v>230000</v>
      </c>
      <c r="F46" s="61">
        <f t="shared" si="96"/>
        <v>380000</v>
      </c>
      <c r="G46" s="61">
        <f t="shared" si="96"/>
        <v>480000</v>
      </c>
      <c r="H46" s="61">
        <f t="shared" si="96"/>
        <v>630000</v>
      </c>
      <c r="I46" s="61">
        <f t="shared" si="96"/>
        <v>757000</v>
      </c>
      <c r="J46" s="61">
        <f t="shared" si="96"/>
        <v>830000</v>
      </c>
      <c r="K46" s="61">
        <f t="shared" si="96"/>
        <v>880000</v>
      </c>
      <c r="L46" s="61">
        <f t="shared" si="96"/>
        <v>980000</v>
      </c>
      <c r="M46" s="61">
        <f t="shared" si="96"/>
        <v>1030000</v>
      </c>
      <c r="N46" s="61">
        <f t="shared" si="96"/>
        <v>1100000</v>
      </c>
      <c r="O46" s="61">
        <f t="shared" si="96"/>
        <v>1354000</v>
      </c>
      <c r="P46" s="62">
        <f t="shared" si="76"/>
        <v>19431000</v>
      </c>
      <c r="Q46" s="61">
        <f t="shared" ref="Q46:AB46" si="97">SUM(Q28:Q32,Q35,Q36,Q41,Q45)</f>
        <v>1410000</v>
      </c>
      <c r="R46" s="61">
        <f t="shared" si="97"/>
        <v>1430000</v>
      </c>
      <c r="S46" s="61">
        <f t="shared" si="97"/>
        <v>1470000</v>
      </c>
      <c r="T46" s="61">
        <f t="shared" si="97"/>
        <v>1490000</v>
      </c>
      <c r="U46" s="61">
        <f t="shared" si="97"/>
        <v>1580000</v>
      </c>
      <c r="V46" s="61">
        <f t="shared" si="97"/>
        <v>1690000</v>
      </c>
      <c r="W46" s="61">
        <f t="shared" si="97"/>
        <v>1690000</v>
      </c>
      <c r="X46" s="61">
        <f t="shared" si="97"/>
        <v>1710000</v>
      </c>
      <c r="Y46" s="61">
        <f t="shared" si="97"/>
        <v>1750000</v>
      </c>
      <c r="Z46" s="61">
        <f t="shared" si="97"/>
        <v>1770000</v>
      </c>
      <c r="AA46" s="61">
        <f t="shared" si="97"/>
        <v>1810000</v>
      </c>
      <c r="AB46" s="63">
        <f t="shared" si="97"/>
        <v>2350000</v>
      </c>
      <c r="AC46" s="64">
        <f t="shared" si="78"/>
        <v>20150000</v>
      </c>
      <c r="AD46" s="61">
        <f t="shared" ref="AD46:AO46" si="98">SUM(AD28:AD32,AD35,AD36,AD41,AD45)</f>
        <v>2070000</v>
      </c>
      <c r="AE46" s="61">
        <f t="shared" si="98"/>
        <v>2090000</v>
      </c>
      <c r="AF46" s="61">
        <f t="shared" si="98"/>
        <v>2130000</v>
      </c>
      <c r="AG46" s="61">
        <f t="shared" si="98"/>
        <v>2150000</v>
      </c>
      <c r="AH46" s="61">
        <f t="shared" si="98"/>
        <v>2240000</v>
      </c>
      <c r="AI46" s="61">
        <f t="shared" si="98"/>
        <v>2436000</v>
      </c>
      <c r="AJ46" s="61">
        <f t="shared" si="98"/>
        <v>2370000</v>
      </c>
      <c r="AK46" s="61">
        <f t="shared" si="98"/>
        <v>2390000</v>
      </c>
      <c r="AL46" s="61">
        <f t="shared" si="98"/>
        <v>2430000</v>
      </c>
      <c r="AM46" s="61">
        <f t="shared" si="98"/>
        <v>2450000</v>
      </c>
      <c r="AN46" s="61">
        <f t="shared" si="98"/>
        <v>2490000</v>
      </c>
      <c r="AO46" s="63">
        <f t="shared" si="98"/>
        <v>3316000</v>
      </c>
      <c r="AP46" s="64">
        <f t="shared" si="80"/>
        <v>28562000</v>
      </c>
      <c r="AQ46" s="65" t="s">
        <v>50</v>
      </c>
    </row>
    <row r="47" ht="34.5" customHeight="1">
      <c r="B47" s="66" t="s">
        <v>51</v>
      </c>
      <c r="C47" s="67"/>
      <c r="D47" s="68">
        <f t="shared" ref="D47:O47" si="99">D27-D46</f>
        <v>-11186000</v>
      </c>
      <c r="E47" s="68">
        <f t="shared" si="99"/>
        <v>-636000</v>
      </c>
      <c r="F47" s="68">
        <f t="shared" si="99"/>
        <v>-721200</v>
      </c>
      <c r="G47" s="68">
        <f t="shared" si="99"/>
        <v>-691600</v>
      </c>
      <c r="H47" s="68">
        <f t="shared" si="99"/>
        <v>-647200</v>
      </c>
      <c r="I47" s="68">
        <f t="shared" si="99"/>
        <v>-644600</v>
      </c>
      <c r="J47" s="68">
        <f t="shared" si="99"/>
        <v>-588000</v>
      </c>
      <c r="K47" s="68">
        <f t="shared" si="99"/>
        <v>-573200</v>
      </c>
      <c r="L47" s="68">
        <f t="shared" si="99"/>
        <v>-543600</v>
      </c>
      <c r="M47" s="68">
        <f t="shared" si="99"/>
        <v>-528800</v>
      </c>
      <c r="N47" s="68">
        <f t="shared" si="99"/>
        <v>-412400</v>
      </c>
      <c r="O47" s="68">
        <f t="shared" si="99"/>
        <v>-544800</v>
      </c>
      <c r="P47" s="69">
        <f t="shared" si="76"/>
        <v>-17717400</v>
      </c>
      <c r="Q47" s="68">
        <f t="shared" ref="Q47:AB47" si="100">Q27-Q46</f>
        <v>-698800</v>
      </c>
      <c r="R47" s="68">
        <f t="shared" si="100"/>
        <v>-597200</v>
      </c>
      <c r="S47" s="68">
        <f t="shared" si="100"/>
        <v>-394000</v>
      </c>
      <c r="T47" s="68">
        <f t="shared" si="100"/>
        <v>-292400</v>
      </c>
      <c r="U47" s="68">
        <f t="shared" si="100"/>
        <v>-74400</v>
      </c>
      <c r="V47" s="68">
        <f t="shared" si="100"/>
        <v>-62800</v>
      </c>
      <c r="W47" s="68">
        <f t="shared" si="100"/>
        <v>245200</v>
      </c>
      <c r="X47" s="68">
        <f t="shared" si="100"/>
        <v>346800</v>
      </c>
      <c r="Y47" s="68">
        <f t="shared" si="100"/>
        <v>550000</v>
      </c>
      <c r="Z47" s="68">
        <f t="shared" si="100"/>
        <v>651600</v>
      </c>
      <c r="AA47" s="68">
        <f t="shared" si="100"/>
        <v>854800</v>
      </c>
      <c r="AB47" s="70">
        <f t="shared" si="100"/>
        <v>436400</v>
      </c>
      <c r="AC47" s="71">
        <f t="shared" si="78"/>
        <v>965200</v>
      </c>
      <c r="AD47" s="68">
        <f t="shared" ref="AD47:AO47" si="101">AD27-AD46</f>
        <v>1869200</v>
      </c>
      <c r="AE47" s="68">
        <f t="shared" si="101"/>
        <v>2009200</v>
      </c>
      <c r="AF47" s="68">
        <f t="shared" si="101"/>
        <v>2289200</v>
      </c>
      <c r="AG47" s="68">
        <f t="shared" si="101"/>
        <v>2429200</v>
      </c>
      <c r="AH47" s="68">
        <f t="shared" si="101"/>
        <v>2724000</v>
      </c>
      <c r="AI47" s="68">
        <f t="shared" si="101"/>
        <v>2282000</v>
      </c>
      <c r="AJ47" s="68">
        <f t="shared" si="101"/>
        <v>2732800</v>
      </c>
      <c r="AK47" s="68">
        <f t="shared" si="101"/>
        <v>2872800</v>
      </c>
      <c r="AL47" s="68">
        <f t="shared" si="101"/>
        <v>3152800</v>
      </c>
      <c r="AM47" s="68">
        <f t="shared" si="101"/>
        <v>3292800</v>
      </c>
      <c r="AN47" s="68">
        <f t="shared" si="101"/>
        <v>3572800</v>
      </c>
      <c r="AO47" s="70">
        <f t="shared" si="101"/>
        <v>2906800</v>
      </c>
      <c r="AP47" s="71">
        <f t="shared" si="80"/>
        <v>32133600</v>
      </c>
      <c r="AQ47" s="72">
        <f>AP47*5</f>
        <v>160668000</v>
      </c>
    </row>
    <row r="48" ht="15.75" customHeight="1">
      <c r="B48" s="73" t="s">
        <v>52</v>
      </c>
      <c r="C48" s="43" t="s">
        <v>53</v>
      </c>
      <c r="D48" s="39">
        <f t="shared" ref="D48:O48" si="102">SUM(D49)</f>
        <v>0</v>
      </c>
      <c r="E48" s="39">
        <f t="shared" si="102"/>
        <v>0</v>
      </c>
      <c r="F48" s="39">
        <f t="shared" si="102"/>
        <v>0</v>
      </c>
      <c r="G48" s="39">
        <f t="shared" si="102"/>
        <v>0</v>
      </c>
      <c r="H48" s="39">
        <f t="shared" si="102"/>
        <v>0</v>
      </c>
      <c r="I48" s="39">
        <f t="shared" si="102"/>
        <v>0</v>
      </c>
      <c r="J48" s="39">
        <f t="shared" si="102"/>
        <v>0</v>
      </c>
      <c r="K48" s="39">
        <f t="shared" si="102"/>
        <v>0</v>
      </c>
      <c r="L48" s="39">
        <f t="shared" si="102"/>
        <v>0</v>
      </c>
      <c r="M48" s="39">
        <f t="shared" si="102"/>
        <v>0</v>
      </c>
      <c r="N48" s="39">
        <f t="shared" si="102"/>
        <v>0</v>
      </c>
      <c r="O48" s="39">
        <f t="shared" si="102"/>
        <v>0</v>
      </c>
      <c r="P48" s="74">
        <f t="shared" si="76"/>
        <v>0</v>
      </c>
      <c r="Q48" s="39">
        <f t="shared" ref="Q48:AB48" si="103">SUM(Q49)</f>
        <v>0</v>
      </c>
      <c r="R48" s="39">
        <f t="shared" si="103"/>
        <v>0</v>
      </c>
      <c r="S48" s="39">
        <f t="shared" si="103"/>
        <v>0</v>
      </c>
      <c r="T48" s="39">
        <f t="shared" si="103"/>
        <v>0</v>
      </c>
      <c r="U48" s="39">
        <f t="shared" si="103"/>
        <v>0</v>
      </c>
      <c r="V48" s="39">
        <f t="shared" si="103"/>
        <v>0</v>
      </c>
      <c r="W48" s="39">
        <f t="shared" si="103"/>
        <v>0</v>
      </c>
      <c r="X48" s="39">
        <f t="shared" si="103"/>
        <v>0</v>
      </c>
      <c r="Y48" s="39">
        <f t="shared" si="103"/>
        <v>400000</v>
      </c>
      <c r="Z48" s="39">
        <f t="shared" si="103"/>
        <v>800000</v>
      </c>
      <c r="AA48" s="39">
        <f t="shared" si="103"/>
        <v>400000</v>
      </c>
      <c r="AB48" s="39">
        <f t="shared" si="103"/>
        <v>800000</v>
      </c>
      <c r="AC48" s="75">
        <f t="shared" si="78"/>
        <v>2400000</v>
      </c>
      <c r="AD48" s="39">
        <f t="shared" ref="AD48:AO48" si="104">SUM(AD49)</f>
        <v>400000</v>
      </c>
      <c r="AE48" s="39">
        <f t="shared" si="104"/>
        <v>800000</v>
      </c>
      <c r="AF48" s="39">
        <f t="shared" si="104"/>
        <v>400000</v>
      </c>
      <c r="AG48" s="39">
        <f t="shared" si="104"/>
        <v>800000</v>
      </c>
      <c r="AH48" s="39">
        <f t="shared" si="104"/>
        <v>400000</v>
      </c>
      <c r="AI48" s="39">
        <f t="shared" si="104"/>
        <v>800000</v>
      </c>
      <c r="AJ48" s="39">
        <f t="shared" si="104"/>
        <v>400000</v>
      </c>
      <c r="AK48" s="39">
        <f t="shared" si="104"/>
        <v>800000</v>
      </c>
      <c r="AL48" s="39">
        <f t="shared" si="104"/>
        <v>400000</v>
      </c>
      <c r="AM48" s="39">
        <f t="shared" si="104"/>
        <v>800000</v>
      </c>
      <c r="AN48" s="39">
        <f t="shared" si="104"/>
        <v>400000</v>
      </c>
      <c r="AO48" s="39">
        <f t="shared" si="104"/>
        <v>800000</v>
      </c>
      <c r="AP48" s="75">
        <f t="shared" si="80"/>
        <v>7200000</v>
      </c>
      <c r="AQ48" s="39"/>
    </row>
    <row r="49" ht="15.75" customHeight="1">
      <c r="B49" s="76"/>
      <c r="C49" s="43" t="s">
        <v>54</v>
      </c>
      <c r="D49" s="39">
        <v>0.0</v>
      </c>
      <c r="E49" s="39">
        <v>0.0</v>
      </c>
      <c r="F49" s="39">
        <v>0.0</v>
      </c>
      <c r="G49" s="39">
        <v>0.0</v>
      </c>
      <c r="H49" s="39">
        <v>0.0</v>
      </c>
      <c r="I49" s="39">
        <v>0.0</v>
      </c>
      <c r="J49" s="39">
        <v>0.0</v>
      </c>
      <c r="K49" s="39">
        <v>0.0</v>
      </c>
      <c r="L49" s="39">
        <v>0.0</v>
      </c>
      <c r="M49" s="39">
        <v>0.0</v>
      </c>
      <c r="N49" s="39">
        <v>0.0</v>
      </c>
      <c r="O49" s="39">
        <v>0.0</v>
      </c>
      <c r="P49" s="77">
        <f t="shared" si="76"/>
        <v>0</v>
      </c>
      <c r="Q49" s="78">
        <v>0.0</v>
      </c>
      <c r="R49" s="78">
        <v>0.0</v>
      </c>
      <c r="S49" s="78">
        <v>0.0</v>
      </c>
      <c r="T49" s="78">
        <v>0.0</v>
      </c>
      <c r="U49" s="78">
        <v>0.0</v>
      </c>
      <c r="V49" s="78">
        <v>0.0</v>
      </c>
      <c r="W49" s="78">
        <v>0.0</v>
      </c>
      <c r="X49" s="78">
        <v>0.0</v>
      </c>
      <c r="Y49" s="39">
        <f>400000*1</f>
        <v>400000</v>
      </c>
      <c r="Z49" s="39">
        <f>400000*2</f>
        <v>800000</v>
      </c>
      <c r="AA49" s="39">
        <f>400000*1</f>
        <v>400000</v>
      </c>
      <c r="AB49" s="39">
        <f>400000*2</f>
        <v>800000</v>
      </c>
      <c r="AC49" s="32">
        <f t="shared" si="78"/>
        <v>2400000</v>
      </c>
      <c r="AD49" s="39">
        <f>400000*1</f>
        <v>400000</v>
      </c>
      <c r="AE49" s="39">
        <f>400000*2</f>
        <v>800000</v>
      </c>
      <c r="AF49" s="39">
        <f>400000*1</f>
        <v>400000</v>
      </c>
      <c r="AG49" s="39">
        <f>400000*2</f>
        <v>800000</v>
      </c>
      <c r="AH49" s="39">
        <f>400000*1</f>
        <v>400000</v>
      </c>
      <c r="AI49" s="39">
        <f>400000*2</f>
        <v>800000</v>
      </c>
      <c r="AJ49" s="39">
        <f>400000*1</f>
        <v>400000</v>
      </c>
      <c r="AK49" s="39">
        <f>400000*2</f>
        <v>800000</v>
      </c>
      <c r="AL49" s="39">
        <f>400000*1</f>
        <v>400000</v>
      </c>
      <c r="AM49" s="39">
        <f>400000*2</f>
        <v>800000</v>
      </c>
      <c r="AN49" s="39">
        <f>400000*1</f>
        <v>400000</v>
      </c>
      <c r="AO49" s="39">
        <f>400000*2</f>
        <v>800000</v>
      </c>
      <c r="AP49" s="32">
        <f t="shared" si="80"/>
        <v>7200000</v>
      </c>
      <c r="AQ49" s="39"/>
    </row>
    <row r="50" ht="15.75" customHeight="1">
      <c r="B50" s="76"/>
      <c r="C50" s="79" t="s">
        <v>55</v>
      </c>
      <c r="D50" s="39">
        <v>0.0</v>
      </c>
      <c r="E50" s="39">
        <v>0.0</v>
      </c>
      <c r="F50" s="39">
        <v>0.0</v>
      </c>
      <c r="G50" s="39">
        <v>0.0</v>
      </c>
      <c r="H50" s="39">
        <v>0.0</v>
      </c>
      <c r="I50" s="39">
        <v>0.0</v>
      </c>
      <c r="J50" s="39">
        <v>0.0</v>
      </c>
      <c r="K50" s="39">
        <v>0.0</v>
      </c>
      <c r="L50" s="39">
        <v>0.0</v>
      </c>
      <c r="M50" s="39">
        <v>0.0</v>
      </c>
      <c r="N50" s="39">
        <v>0.0</v>
      </c>
      <c r="O50" s="39">
        <v>0.0</v>
      </c>
      <c r="P50" s="80">
        <v>0.0</v>
      </c>
      <c r="Q50" s="78">
        <v>0.0</v>
      </c>
      <c r="R50" s="78">
        <v>0.0</v>
      </c>
      <c r="S50" s="78">
        <v>0.0</v>
      </c>
      <c r="T50" s="78">
        <v>0.0</v>
      </c>
      <c r="U50" s="78">
        <v>0.0</v>
      </c>
      <c r="V50" s="78">
        <v>0.0</v>
      </c>
      <c r="W50" s="78">
        <v>0.0</v>
      </c>
      <c r="X50" s="78">
        <v>0.0</v>
      </c>
      <c r="Y50" s="78">
        <v>0.0</v>
      </c>
      <c r="Z50" s="78">
        <v>0.0</v>
      </c>
      <c r="AA50" s="78">
        <v>0.0</v>
      </c>
      <c r="AB50" s="78">
        <v>0.0</v>
      </c>
      <c r="AC50" s="32">
        <f t="shared" si="78"/>
        <v>0</v>
      </c>
      <c r="AD50" s="78">
        <v>0.0</v>
      </c>
      <c r="AE50" s="78">
        <v>0.0</v>
      </c>
      <c r="AF50" s="78">
        <v>0.0</v>
      </c>
      <c r="AG50" s="78">
        <v>0.0</v>
      </c>
      <c r="AH50" s="78">
        <v>0.0</v>
      </c>
      <c r="AI50" s="78">
        <v>0.0</v>
      </c>
      <c r="AJ50" s="78">
        <v>0.0</v>
      </c>
      <c r="AK50" s="78">
        <v>0.0</v>
      </c>
      <c r="AL50" s="78">
        <v>0.0</v>
      </c>
      <c r="AM50" s="78">
        <v>0.0</v>
      </c>
      <c r="AN50" s="78">
        <v>0.0</v>
      </c>
      <c r="AO50" s="78">
        <v>0.0</v>
      </c>
      <c r="AP50" s="32">
        <f t="shared" si="80"/>
        <v>0</v>
      </c>
      <c r="AQ50" s="39"/>
    </row>
    <row r="51" ht="16.5" customHeight="1">
      <c r="B51" s="76"/>
      <c r="C51" s="81" t="s">
        <v>56</v>
      </c>
      <c r="D51" s="82">
        <f t="shared" ref="D51:O51" si="105">D48</f>
        <v>0</v>
      </c>
      <c r="E51" s="82">
        <f t="shared" si="105"/>
        <v>0</v>
      </c>
      <c r="F51" s="82">
        <f t="shared" si="105"/>
        <v>0</v>
      </c>
      <c r="G51" s="82">
        <f t="shared" si="105"/>
        <v>0</v>
      </c>
      <c r="H51" s="82">
        <f t="shared" si="105"/>
        <v>0</v>
      </c>
      <c r="I51" s="82">
        <f t="shared" si="105"/>
        <v>0</v>
      </c>
      <c r="J51" s="82">
        <f t="shared" si="105"/>
        <v>0</v>
      </c>
      <c r="K51" s="82">
        <f t="shared" si="105"/>
        <v>0</v>
      </c>
      <c r="L51" s="82">
        <f t="shared" si="105"/>
        <v>0</v>
      </c>
      <c r="M51" s="82">
        <f t="shared" si="105"/>
        <v>0</v>
      </c>
      <c r="N51" s="82">
        <f t="shared" si="105"/>
        <v>0</v>
      </c>
      <c r="O51" s="82">
        <f t="shared" si="105"/>
        <v>0</v>
      </c>
      <c r="P51" s="77">
        <f t="shared" ref="P51:P61" si="109">SUM(D51:O51)</f>
        <v>0</v>
      </c>
      <c r="Q51" s="82">
        <f t="shared" ref="Q51:AB51" si="106">Q48</f>
        <v>0</v>
      </c>
      <c r="R51" s="82">
        <f t="shared" si="106"/>
        <v>0</v>
      </c>
      <c r="S51" s="82">
        <f t="shared" si="106"/>
        <v>0</v>
      </c>
      <c r="T51" s="82">
        <f t="shared" si="106"/>
        <v>0</v>
      </c>
      <c r="U51" s="82">
        <f t="shared" si="106"/>
        <v>0</v>
      </c>
      <c r="V51" s="82">
        <f t="shared" si="106"/>
        <v>0</v>
      </c>
      <c r="W51" s="82">
        <f t="shared" si="106"/>
        <v>0</v>
      </c>
      <c r="X51" s="82">
        <f t="shared" si="106"/>
        <v>0</v>
      </c>
      <c r="Y51" s="82">
        <f t="shared" si="106"/>
        <v>400000</v>
      </c>
      <c r="Z51" s="82">
        <f t="shared" si="106"/>
        <v>800000</v>
      </c>
      <c r="AA51" s="82">
        <f t="shared" si="106"/>
        <v>400000</v>
      </c>
      <c r="AB51" s="83">
        <f t="shared" si="106"/>
        <v>800000</v>
      </c>
      <c r="AC51" s="32">
        <f t="shared" si="78"/>
        <v>2400000</v>
      </c>
      <c r="AD51" s="82">
        <f t="shared" ref="AD51:AO51" si="107">AD48</f>
        <v>400000</v>
      </c>
      <c r="AE51" s="82">
        <f t="shared" si="107"/>
        <v>800000</v>
      </c>
      <c r="AF51" s="82">
        <f t="shared" si="107"/>
        <v>400000</v>
      </c>
      <c r="AG51" s="82">
        <f t="shared" si="107"/>
        <v>800000</v>
      </c>
      <c r="AH51" s="82">
        <f t="shared" si="107"/>
        <v>400000</v>
      </c>
      <c r="AI51" s="82">
        <f t="shared" si="107"/>
        <v>800000</v>
      </c>
      <c r="AJ51" s="82">
        <f t="shared" si="107"/>
        <v>400000</v>
      </c>
      <c r="AK51" s="82">
        <f t="shared" si="107"/>
        <v>800000</v>
      </c>
      <c r="AL51" s="82">
        <f t="shared" si="107"/>
        <v>400000</v>
      </c>
      <c r="AM51" s="82">
        <f t="shared" si="107"/>
        <v>800000</v>
      </c>
      <c r="AN51" s="82">
        <f t="shared" si="107"/>
        <v>400000</v>
      </c>
      <c r="AO51" s="83">
        <f t="shared" si="107"/>
        <v>800000</v>
      </c>
      <c r="AP51" s="32">
        <f t="shared" si="80"/>
        <v>7200000</v>
      </c>
      <c r="AQ51" s="39"/>
    </row>
    <row r="52" ht="34.5" customHeight="1">
      <c r="B52" s="84" t="s">
        <v>57</v>
      </c>
      <c r="C52" s="67"/>
      <c r="D52" s="85">
        <f t="shared" ref="D52:O52" si="108">D47+D48</f>
        <v>-11186000</v>
      </c>
      <c r="E52" s="85">
        <f t="shared" si="108"/>
        <v>-636000</v>
      </c>
      <c r="F52" s="85">
        <f t="shared" si="108"/>
        <v>-721200</v>
      </c>
      <c r="G52" s="85">
        <f t="shared" si="108"/>
        <v>-691600</v>
      </c>
      <c r="H52" s="85">
        <f t="shared" si="108"/>
        <v>-647200</v>
      </c>
      <c r="I52" s="85">
        <f t="shared" si="108"/>
        <v>-644600</v>
      </c>
      <c r="J52" s="85">
        <f t="shared" si="108"/>
        <v>-588000</v>
      </c>
      <c r="K52" s="85">
        <f t="shared" si="108"/>
        <v>-573200</v>
      </c>
      <c r="L52" s="85">
        <f t="shared" si="108"/>
        <v>-543600</v>
      </c>
      <c r="M52" s="85">
        <f t="shared" si="108"/>
        <v>-528800</v>
      </c>
      <c r="N52" s="85">
        <f t="shared" si="108"/>
        <v>-412400</v>
      </c>
      <c r="O52" s="85">
        <f t="shared" si="108"/>
        <v>-544800</v>
      </c>
      <c r="P52" s="86">
        <f t="shared" si="109"/>
        <v>-17717400</v>
      </c>
      <c r="Q52" s="85">
        <f t="shared" ref="Q52:AB52" si="110">Q47+Q48</f>
        <v>-698800</v>
      </c>
      <c r="R52" s="85">
        <f t="shared" si="110"/>
        <v>-597200</v>
      </c>
      <c r="S52" s="85">
        <f t="shared" si="110"/>
        <v>-394000</v>
      </c>
      <c r="T52" s="85">
        <f t="shared" si="110"/>
        <v>-292400</v>
      </c>
      <c r="U52" s="85">
        <f t="shared" si="110"/>
        <v>-74400</v>
      </c>
      <c r="V52" s="85">
        <f t="shared" si="110"/>
        <v>-62800</v>
      </c>
      <c r="W52" s="85">
        <f t="shared" si="110"/>
        <v>245200</v>
      </c>
      <c r="X52" s="85">
        <f t="shared" si="110"/>
        <v>346800</v>
      </c>
      <c r="Y52" s="85">
        <f t="shared" si="110"/>
        <v>950000</v>
      </c>
      <c r="Z52" s="85">
        <f t="shared" si="110"/>
        <v>1451600</v>
      </c>
      <c r="AA52" s="85">
        <f t="shared" si="110"/>
        <v>1254800</v>
      </c>
      <c r="AB52" s="87">
        <f t="shared" si="110"/>
        <v>1236400</v>
      </c>
      <c r="AC52" s="86">
        <f t="shared" si="78"/>
        <v>3365200</v>
      </c>
      <c r="AD52" s="85">
        <f t="shared" ref="AD52:AO52" si="111">AD47+AD48</f>
        <v>2269200</v>
      </c>
      <c r="AE52" s="85">
        <f t="shared" si="111"/>
        <v>2809200</v>
      </c>
      <c r="AF52" s="85">
        <f t="shared" si="111"/>
        <v>2689200</v>
      </c>
      <c r="AG52" s="85">
        <f t="shared" si="111"/>
        <v>3229200</v>
      </c>
      <c r="AH52" s="85">
        <f t="shared" si="111"/>
        <v>3124000</v>
      </c>
      <c r="AI52" s="85">
        <f t="shared" si="111"/>
        <v>3082000</v>
      </c>
      <c r="AJ52" s="85">
        <f t="shared" si="111"/>
        <v>3132800</v>
      </c>
      <c r="AK52" s="85">
        <f t="shared" si="111"/>
        <v>3672800</v>
      </c>
      <c r="AL52" s="85">
        <f t="shared" si="111"/>
        <v>3552800</v>
      </c>
      <c r="AM52" s="85">
        <f t="shared" si="111"/>
        <v>4092800</v>
      </c>
      <c r="AN52" s="85">
        <f t="shared" si="111"/>
        <v>3972800</v>
      </c>
      <c r="AO52" s="87">
        <f t="shared" si="111"/>
        <v>3706800</v>
      </c>
      <c r="AP52" s="86">
        <f t="shared" si="80"/>
        <v>39333600</v>
      </c>
      <c r="AQ52" s="72">
        <f>AP52*5</f>
        <v>196668000</v>
      </c>
    </row>
    <row r="53" ht="15.75" customHeight="1">
      <c r="B53" s="88" t="s">
        <v>58</v>
      </c>
      <c r="C53" s="79" t="s">
        <v>59</v>
      </c>
      <c r="D53" s="39">
        <f t="shared" ref="D53:O53" si="112">SUM(D54:D56)</f>
        <v>0</v>
      </c>
      <c r="E53" s="39">
        <f t="shared" si="112"/>
        <v>0</v>
      </c>
      <c r="F53" s="39">
        <f t="shared" si="112"/>
        <v>0</v>
      </c>
      <c r="G53" s="39">
        <f t="shared" si="112"/>
        <v>0</v>
      </c>
      <c r="H53" s="39">
        <f t="shared" si="112"/>
        <v>0</v>
      </c>
      <c r="I53" s="39">
        <f t="shared" si="112"/>
        <v>0</v>
      </c>
      <c r="J53" s="39">
        <f t="shared" si="112"/>
        <v>0</v>
      </c>
      <c r="K53" s="39">
        <f t="shared" si="112"/>
        <v>0</v>
      </c>
      <c r="L53" s="39">
        <f t="shared" si="112"/>
        <v>0</v>
      </c>
      <c r="M53" s="39">
        <f t="shared" si="112"/>
        <v>0</v>
      </c>
      <c r="N53" s="39">
        <f t="shared" si="112"/>
        <v>0</v>
      </c>
      <c r="O53" s="39">
        <f t="shared" si="112"/>
        <v>0</v>
      </c>
      <c r="P53" s="32">
        <f t="shared" si="109"/>
        <v>0</v>
      </c>
      <c r="Q53" s="39">
        <f t="shared" ref="Q53:AB53" si="113">SUM(Q54:Q56)</f>
        <v>0</v>
      </c>
      <c r="R53" s="39">
        <f t="shared" si="113"/>
        <v>708400</v>
      </c>
      <c r="S53" s="39">
        <f t="shared" si="113"/>
        <v>0</v>
      </c>
      <c r="T53" s="39">
        <f t="shared" si="113"/>
        <v>0</v>
      </c>
      <c r="U53" s="39">
        <f t="shared" si="113"/>
        <v>0</v>
      </c>
      <c r="V53" s="39">
        <f t="shared" si="113"/>
        <v>0</v>
      </c>
      <c r="W53" s="39">
        <f t="shared" si="113"/>
        <v>0</v>
      </c>
      <c r="X53" s="39">
        <f t="shared" si="113"/>
        <v>0</v>
      </c>
      <c r="Y53" s="39">
        <f t="shared" si="113"/>
        <v>0</v>
      </c>
      <c r="Z53" s="39">
        <f t="shared" si="113"/>
        <v>0</v>
      </c>
      <c r="AA53" s="39">
        <f t="shared" si="113"/>
        <v>0</v>
      </c>
      <c r="AB53" s="39">
        <f t="shared" si="113"/>
        <v>0</v>
      </c>
      <c r="AC53" s="89">
        <v>0.0</v>
      </c>
      <c r="AD53" s="39">
        <f t="shared" ref="AD53:AO53" si="114">SUM(AD54:AD56)</f>
        <v>0</v>
      </c>
      <c r="AE53" s="39">
        <f t="shared" si="114"/>
        <v>3251126.4</v>
      </c>
      <c r="AF53" s="39">
        <f t="shared" si="114"/>
        <v>0</v>
      </c>
      <c r="AG53" s="39">
        <f t="shared" si="114"/>
        <v>0</v>
      </c>
      <c r="AH53" s="39">
        <f t="shared" si="114"/>
        <v>0</v>
      </c>
      <c r="AI53" s="39">
        <f t="shared" si="114"/>
        <v>0</v>
      </c>
      <c r="AJ53" s="39">
        <f t="shared" si="114"/>
        <v>0</v>
      </c>
      <c r="AK53" s="39">
        <f t="shared" si="114"/>
        <v>0</v>
      </c>
      <c r="AL53" s="39">
        <f t="shared" si="114"/>
        <v>0</v>
      </c>
      <c r="AM53" s="39">
        <f t="shared" si="114"/>
        <v>0</v>
      </c>
      <c r="AN53" s="39">
        <f t="shared" si="114"/>
        <v>0</v>
      </c>
      <c r="AO53" s="39">
        <f t="shared" si="114"/>
        <v>0</v>
      </c>
      <c r="AP53" s="75">
        <f t="shared" si="80"/>
        <v>3251126.4</v>
      </c>
      <c r="AQ53" s="39"/>
    </row>
    <row r="54" ht="15.75" customHeight="1">
      <c r="B54" s="76"/>
      <c r="C54" s="79" t="s">
        <v>60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39">
        <v>0.0</v>
      </c>
      <c r="K54" s="39">
        <v>0.0</v>
      </c>
      <c r="L54" s="39">
        <v>0.0</v>
      </c>
      <c r="M54" s="39">
        <v>0.0</v>
      </c>
      <c r="N54" s="39">
        <v>0.0</v>
      </c>
      <c r="O54" s="39">
        <v>0.0</v>
      </c>
      <c r="P54" s="32">
        <f t="shared" si="109"/>
        <v>0</v>
      </c>
      <c r="Q54" s="78">
        <v>0.0</v>
      </c>
      <c r="R54" s="78">
        <v>70000.0</v>
      </c>
      <c r="S54" s="78">
        <v>0.0</v>
      </c>
      <c r="T54" s="78">
        <v>0.0</v>
      </c>
      <c r="U54" s="78">
        <v>0.0</v>
      </c>
      <c r="V54" s="78">
        <v>0.0</v>
      </c>
      <c r="W54" s="78">
        <v>0.0</v>
      </c>
      <c r="X54" s="78">
        <v>0.0</v>
      </c>
      <c r="Y54" s="78">
        <v>0.0</v>
      </c>
      <c r="Z54" s="78">
        <v>0.0</v>
      </c>
      <c r="AA54" s="78">
        <v>0.0</v>
      </c>
      <c r="AB54" s="78">
        <v>0.0</v>
      </c>
      <c r="AC54" s="32">
        <f t="shared" ref="AC54:AC61" si="115">SUM(Q54:AB54)</f>
        <v>70000</v>
      </c>
      <c r="AD54" s="78">
        <v>0.0</v>
      </c>
      <c r="AE54" s="78">
        <f>AC52*23.2%</f>
        <v>780726.4</v>
      </c>
      <c r="AF54" s="78">
        <v>0.0</v>
      </c>
      <c r="AG54" s="78">
        <v>0.0</v>
      </c>
      <c r="AH54" s="78">
        <v>0.0</v>
      </c>
      <c r="AI54" s="78">
        <v>0.0</v>
      </c>
      <c r="AJ54" s="78">
        <v>0.0</v>
      </c>
      <c r="AK54" s="78">
        <v>0.0</v>
      </c>
      <c r="AL54" s="78">
        <v>0.0</v>
      </c>
      <c r="AM54" s="78">
        <v>0.0</v>
      </c>
      <c r="AN54" s="78">
        <v>0.0</v>
      </c>
      <c r="AO54" s="78">
        <v>0.0</v>
      </c>
      <c r="AP54" s="32">
        <f t="shared" si="80"/>
        <v>780726.4</v>
      </c>
      <c r="AQ54" s="39"/>
    </row>
    <row r="55" ht="15.75" customHeight="1">
      <c r="B55" s="76"/>
      <c r="C55" s="79" t="s">
        <v>61</v>
      </c>
      <c r="D55" s="39">
        <v>0.0</v>
      </c>
      <c r="E55" s="39">
        <v>0.0</v>
      </c>
      <c r="F55" s="39">
        <v>0.0</v>
      </c>
      <c r="G55" s="39">
        <v>0.0</v>
      </c>
      <c r="H55" s="39">
        <v>0.0</v>
      </c>
      <c r="I55" s="39">
        <v>0.0</v>
      </c>
      <c r="J55" s="39">
        <v>0.0</v>
      </c>
      <c r="K55" s="39">
        <v>0.0</v>
      </c>
      <c r="L55" s="39">
        <v>0.0</v>
      </c>
      <c r="M55" s="39">
        <v>0.0</v>
      </c>
      <c r="N55" s="39">
        <v>0.0</v>
      </c>
      <c r="O55" s="39">
        <v>0.0</v>
      </c>
      <c r="P55" s="32">
        <f t="shared" si="109"/>
        <v>0</v>
      </c>
      <c r="Q55" s="78">
        <v>0.0</v>
      </c>
      <c r="R55" s="78">
        <f>(P14*2%)</f>
        <v>638400</v>
      </c>
      <c r="S55" s="78">
        <v>0.0</v>
      </c>
      <c r="T55" s="78">
        <v>0.0</v>
      </c>
      <c r="U55" s="78">
        <v>0.0</v>
      </c>
      <c r="V55" s="78">
        <v>0.0</v>
      </c>
      <c r="W55" s="78">
        <v>0.0</v>
      </c>
      <c r="X55" s="78">
        <v>0.0</v>
      </c>
      <c r="Y55" s="78">
        <v>0.0</v>
      </c>
      <c r="Z55" s="78">
        <v>0.0</v>
      </c>
      <c r="AA55" s="78">
        <v>0.0</v>
      </c>
      <c r="AB55" s="78">
        <v>0.0</v>
      </c>
      <c r="AC55" s="32">
        <f t="shared" si="115"/>
        <v>638400</v>
      </c>
      <c r="AD55" s="78">
        <v>0.0</v>
      </c>
      <c r="AE55" s="78">
        <f>AC14*2%</f>
        <v>2470400</v>
      </c>
      <c r="AF55" s="78">
        <v>0.0</v>
      </c>
      <c r="AG55" s="78">
        <v>0.0</v>
      </c>
      <c r="AH55" s="78">
        <v>0.0</v>
      </c>
      <c r="AI55" s="78">
        <v>0.0</v>
      </c>
      <c r="AJ55" s="78">
        <v>0.0</v>
      </c>
      <c r="AK55" s="78">
        <v>0.0</v>
      </c>
      <c r="AL55" s="78">
        <v>0.0</v>
      </c>
      <c r="AM55" s="78">
        <v>0.0</v>
      </c>
      <c r="AN55" s="78">
        <v>0.0</v>
      </c>
      <c r="AO55" s="78">
        <v>0.0</v>
      </c>
      <c r="AP55" s="32">
        <f t="shared" si="80"/>
        <v>2470400</v>
      </c>
      <c r="AQ55" s="39"/>
    </row>
    <row r="56" ht="15.75" customHeight="1">
      <c r="B56" s="76"/>
      <c r="C56" s="79" t="s">
        <v>62</v>
      </c>
      <c r="D56" s="78">
        <v>0.0</v>
      </c>
      <c r="E56" s="39">
        <v>0.0</v>
      </c>
      <c r="F56" s="39">
        <v>0.0</v>
      </c>
      <c r="G56" s="39">
        <v>0.0</v>
      </c>
      <c r="H56" s="39">
        <v>0.0</v>
      </c>
      <c r="I56" s="39">
        <v>0.0</v>
      </c>
      <c r="J56" s="39">
        <v>0.0</v>
      </c>
      <c r="K56" s="39">
        <v>0.0</v>
      </c>
      <c r="L56" s="39">
        <v>0.0</v>
      </c>
      <c r="M56" s="39">
        <v>0.0</v>
      </c>
      <c r="N56" s="39">
        <v>0.0</v>
      </c>
      <c r="O56" s="39">
        <v>0.0</v>
      </c>
      <c r="P56" s="32">
        <f t="shared" si="109"/>
        <v>0</v>
      </c>
      <c r="Q56" s="78">
        <v>0.0</v>
      </c>
      <c r="R56" s="78">
        <v>0.0</v>
      </c>
      <c r="S56" s="78">
        <v>0.0</v>
      </c>
      <c r="T56" s="78">
        <v>0.0</v>
      </c>
      <c r="U56" s="78">
        <v>0.0</v>
      </c>
      <c r="V56" s="78">
        <v>0.0</v>
      </c>
      <c r="W56" s="78">
        <v>0.0</v>
      </c>
      <c r="X56" s="78">
        <v>0.0</v>
      </c>
      <c r="Y56" s="78">
        <v>0.0</v>
      </c>
      <c r="Z56" s="78">
        <v>0.0</v>
      </c>
      <c r="AA56" s="78">
        <v>0.0</v>
      </c>
      <c r="AB56" s="78">
        <v>0.0</v>
      </c>
      <c r="AC56" s="32">
        <f t="shared" si="115"/>
        <v>0</v>
      </c>
      <c r="AD56" s="78">
        <v>0.0</v>
      </c>
      <c r="AE56" s="78">
        <v>0.0</v>
      </c>
      <c r="AF56" s="78">
        <v>0.0</v>
      </c>
      <c r="AG56" s="78">
        <v>0.0</v>
      </c>
      <c r="AH56" s="78">
        <v>0.0</v>
      </c>
      <c r="AI56" s="78">
        <v>0.0</v>
      </c>
      <c r="AJ56" s="78">
        <v>0.0</v>
      </c>
      <c r="AK56" s="78">
        <v>0.0</v>
      </c>
      <c r="AL56" s="78">
        <v>0.0</v>
      </c>
      <c r="AM56" s="78">
        <v>0.0</v>
      </c>
      <c r="AN56" s="78">
        <v>0.0</v>
      </c>
      <c r="AO56" s="78">
        <v>0.0</v>
      </c>
      <c r="AP56" s="32">
        <f t="shared" si="80"/>
        <v>0</v>
      </c>
      <c r="AQ56" s="39"/>
    </row>
    <row r="57" ht="15.75" customHeight="1">
      <c r="B57" s="76"/>
      <c r="C57" s="79" t="s">
        <v>63</v>
      </c>
      <c r="D57" s="78">
        <v>0.0</v>
      </c>
      <c r="E57" s="78">
        <v>0.0</v>
      </c>
      <c r="F57" s="39">
        <v>0.0</v>
      </c>
      <c r="G57" s="39">
        <v>0.0</v>
      </c>
      <c r="H57" s="78">
        <v>0.0</v>
      </c>
      <c r="I57" s="39">
        <v>0.0</v>
      </c>
      <c r="J57" s="78">
        <v>0.0</v>
      </c>
      <c r="K57" s="39">
        <v>0.0</v>
      </c>
      <c r="L57" s="78">
        <v>0.0</v>
      </c>
      <c r="M57" s="39">
        <v>0.0</v>
      </c>
      <c r="N57" s="39">
        <v>0.0</v>
      </c>
      <c r="O57" s="39">
        <v>0.0</v>
      </c>
      <c r="P57" s="32">
        <f t="shared" si="109"/>
        <v>0</v>
      </c>
      <c r="Q57" s="39">
        <v>0.0</v>
      </c>
      <c r="R57" s="39">
        <v>0.0</v>
      </c>
      <c r="S57" s="39">
        <v>0.0</v>
      </c>
      <c r="T57" s="39">
        <v>0.0</v>
      </c>
      <c r="U57" s="39">
        <v>0.0</v>
      </c>
      <c r="V57" s="39">
        <v>0.0</v>
      </c>
      <c r="W57" s="39">
        <v>0.0</v>
      </c>
      <c r="X57" s="39">
        <v>0.0</v>
      </c>
      <c r="Y57" s="39">
        <v>0.0</v>
      </c>
      <c r="Z57" s="39">
        <v>0.0</v>
      </c>
      <c r="AA57" s="39">
        <v>0.0</v>
      </c>
      <c r="AB57" s="39">
        <v>0.0</v>
      </c>
      <c r="AC57" s="32">
        <f t="shared" si="115"/>
        <v>0</v>
      </c>
      <c r="AD57" s="78">
        <v>0.0</v>
      </c>
      <c r="AE57" s="78">
        <v>0.0</v>
      </c>
      <c r="AF57" s="78">
        <v>0.0</v>
      </c>
      <c r="AG57" s="78">
        <v>0.0</v>
      </c>
      <c r="AH57" s="78">
        <v>0.0</v>
      </c>
      <c r="AI57" s="78">
        <v>0.0</v>
      </c>
      <c r="AJ57" s="78">
        <v>0.0</v>
      </c>
      <c r="AK57" s="78">
        <v>0.0</v>
      </c>
      <c r="AL57" s="78">
        <v>0.0</v>
      </c>
      <c r="AM57" s="78">
        <v>0.0</v>
      </c>
      <c r="AN57" s="78">
        <v>0.0</v>
      </c>
      <c r="AO57" s="78">
        <v>0.0</v>
      </c>
      <c r="AP57" s="32">
        <f t="shared" si="80"/>
        <v>0</v>
      </c>
      <c r="AQ57" s="39"/>
    </row>
    <row r="58" ht="15.75" customHeight="1">
      <c r="B58" s="76"/>
      <c r="C58" s="79" t="s">
        <v>64</v>
      </c>
      <c r="D58" s="78">
        <v>0.0</v>
      </c>
      <c r="E58" s="78">
        <v>0.0</v>
      </c>
      <c r="F58" s="78">
        <v>0.0</v>
      </c>
      <c r="G58" s="78">
        <v>0.0</v>
      </c>
      <c r="H58" s="78">
        <v>0.0</v>
      </c>
      <c r="I58" s="78">
        <v>0.0</v>
      </c>
      <c r="J58" s="78">
        <v>0.0</v>
      </c>
      <c r="K58" s="78">
        <v>0.0</v>
      </c>
      <c r="L58" s="78">
        <v>0.0</v>
      </c>
      <c r="M58" s="78">
        <v>0.0</v>
      </c>
      <c r="N58" s="78">
        <v>0.0</v>
      </c>
      <c r="O58" s="78">
        <v>0.0</v>
      </c>
      <c r="P58" s="32">
        <f t="shared" si="109"/>
        <v>0</v>
      </c>
      <c r="Q58" s="78">
        <v>0.0</v>
      </c>
      <c r="R58" s="78">
        <v>0.0</v>
      </c>
      <c r="S58" s="78">
        <v>0.0</v>
      </c>
      <c r="T58" s="78">
        <v>0.0</v>
      </c>
      <c r="U58" s="78">
        <v>0.0</v>
      </c>
      <c r="V58" s="78">
        <v>0.0</v>
      </c>
      <c r="W58" s="78">
        <v>0.0</v>
      </c>
      <c r="X58" s="78">
        <v>0.0</v>
      </c>
      <c r="Y58" s="78">
        <v>0.0</v>
      </c>
      <c r="Z58" s="78">
        <v>0.0</v>
      </c>
      <c r="AA58" s="78">
        <v>0.0</v>
      </c>
      <c r="AB58" s="78">
        <v>0.0</v>
      </c>
      <c r="AC58" s="32">
        <f t="shared" si="115"/>
        <v>0</v>
      </c>
      <c r="AD58" s="78">
        <v>0.0</v>
      </c>
      <c r="AE58" s="78">
        <v>0.0</v>
      </c>
      <c r="AF58" s="78">
        <v>0.0</v>
      </c>
      <c r="AG58" s="78">
        <v>0.0</v>
      </c>
      <c r="AH58" s="78">
        <v>0.0</v>
      </c>
      <c r="AI58" s="78">
        <v>0.0</v>
      </c>
      <c r="AJ58" s="78">
        <v>0.0</v>
      </c>
      <c r="AK58" s="78">
        <v>0.0</v>
      </c>
      <c r="AL58" s="78">
        <v>0.0</v>
      </c>
      <c r="AM58" s="78">
        <v>0.0</v>
      </c>
      <c r="AN58" s="78">
        <v>0.0</v>
      </c>
      <c r="AO58" s="78">
        <v>0.0</v>
      </c>
      <c r="AP58" s="32">
        <f t="shared" si="80"/>
        <v>0</v>
      </c>
      <c r="AQ58" s="39"/>
    </row>
    <row r="59" ht="15.75" customHeight="1">
      <c r="B59" s="76"/>
      <c r="C59" s="79" t="s">
        <v>65</v>
      </c>
      <c r="D59" s="39">
        <v>0.0</v>
      </c>
      <c r="E59" s="39">
        <v>0.0</v>
      </c>
      <c r="F59" s="39">
        <v>0.0</v>
      </c>
      <c r="G59" s="78">
        <v>0.0</v>
      </c>
      <c r="H59" s="78">
        <v>0.0</v>
      </c>
      <c r="I59" s="78">
        <v>0.0</v>
      </c>
      <c r="J59" s="78">
        <v>0.0</v>
      </c>
      <c r="K59" s="78">
        <v>0.0</v>
      </c>
      <c r="L59" s="78">
        <v>0.0</v>
      </c>
      <c r="M59" s="78">
        <v>0.0</v>
      </c>
      <c r="N59" s="78">
        <v>0.0</v>
      </c>
      <c r="O59" s="78">
        <v>0.0</v>
      </c>
      <c r="P59" s="32">
        <f t="shared" si="109"/>
        <v>0</v>
      </c>
      <c r="Q59" s="78">
        <v>0.0</v>
      </c>
      <c r="R59" s="78">
        <v>0.0</v>
      </c>
      <c r="S59" s="78">
        <v>0.0</v>
      </c>
      <c r="T59" s="78">
        <v>0.0</v>
      </c>
      <c r="U59" s="78">
        <v>0.0</v>
      </c>
      <c r="V59" s="78">
        <v>0.0</v>
      </c>
      <c r="W59" s="78">
        <v>0.0</v>
      </c>
      <c r="X59" s="78">
        <v>0.0</v>
      </c>
      <c r="Y59" s="78">
        <v>0.0</v>
      </c>
      <c r="Z59" s="78">
        <v>0.0</v>
      </c>
      <c r="AA59" s="78">
        <v>0.0</v>
      </c>
      <c r="AB59" s="78">
        <v>0.0</v>
      </c>
      <c r="AC59" s="32">
        <f t="shared" si="115"/>
        <v>0</v>
      </c>
      <c r="AD59" s="78">
        <v>0.0</v>
      </c>
      <c r="AE59" s="78">
        <v>0.0</v>
      </c>
      <c r="AF59" s="78">
        <v>0.0</v>
      </c>
      <c r="AG59" s="78">
        <v>0.0</v>
      </c>
      <c r="AH59" s="78">
        <v>0.0</v>
      </c>
      <c r="AI59" s="78">
        <v>0.0</v>
      </c>
      <c r="AJ59" s="78">
        <v>0.0</v>
      </c>
      <c r="AK59" s="78">
        <v>0.0</v>
      </c>
      <c r="AL59" s="78">
        <v>0.0</v>
      </c>
      <c r="AM59" s="78">
        <v>0.0</v>
      </c>
      <c r="AN59" s="78">
        <v>0.0</v>
      </c>
      <c r="AO59" s="78">
        <v>0.0</v>
      </c>
      <c r="AP59" s="32">
        <f t="shared" si="80"/>
        <v>0</v>
      </c>
      <c r="AQ59" s="39"/>
    </row>
    <row r="60" ht="16.5" customHeight="1">
      <c r="B60" s="76"/>
      <c r="C60" s="81" t="s">
        <v>56</v>
      </c>
      <c r="D60" s="82">
        <f t="shared" ref="D60:O60" si="116">D53+D57</f>
        <v>0</v>
      </c>
      <c r="E60" s="82">
        <f t="shared" si="116"/>
        <v>0</v>
      </c>
      <c r="F60" s="82">
        <f t="shared" si="116"/>
        <v>0</v>
      </c>
      <c r="G60" s="82">
        <f t="shared" si="116"/>
        <v>0</v>
      </c>
      <c r="H60" s="82">
        <f t="shared" si="116"/>
        <v>0</v>
      </c>
      <c r="I60" s="82">
        <f t="shared" si="116"/>
        <v>0</v>
      </c>
      <c r="J60" s="82">
        <f t="shared" si="116"/>
        <v>0</v>
      </c>
      <c r="K60" s="82">
        <f t="shared" si="116"/>
        <v>0</v>
      </c>
      <c r="L60" s="82">
        <f t="shared" si="116"/>
        <v>0</v>
      </c>
      <c r="M60" s="82">
        <f t="shared" si="116"/>
        <v>0</v>
      </c>
      <c r="N60" s="82">
        <f t="shared" si="116"/>
        <v>0</v>
      </c>
      <c r="O60" s="82">
        <f t="shared" si="116"/>
        <v>0</v>
      </c>
      <c r="P60" s="32">
        <f t="shared" si="109"/>
        <v>0</v>
      </c>
      <c r="Q60" s="82">
        <f t="shared" ref="Q60:AB60" si="117">Q53+Q57</f>
        <v>0</v>
      </c>
      <c r="R60" s="82">
        <f t="shared" si="117"/>
        <v>708400</v>
      </c>
      <c r="S60" s="82">
        <f t="shared" si="117"/>
        <v>0</v>
      </c>
      <c r="T60" s="82">
        <f t="shared" si="117"/>
        <v>0</v>
      </c>
      <c r="U60" s="82">
        <f t="shared" si="117"/>
        <v>0</v>
      </c>
      <c r="V60" s="82">
        <f t="shared" si="117"/>
        <v>0</v>
      </c>
      <c r="W60" s="82">
        <f t="shared" si="117"/>
        <v>0</v>
      </c>
      <c r="X60" s="82">
        <f t="shared" si="117"/>
        <v>0</v>
      </c>
      <c r="Y60" s="82">
        <f t="shared" si="117"/>
        <v>0</v>
      </c>
      <c r="Z60" s="82">
        <f t="shared" si="117"/>
        <v>0</v>
      </c>
      <c r="AA60" s="82">
        <f t="shared" si="117"/>
        <v>0</v>
      </c>
      <c r="AB60" s="82">
        <f t="shared" si="117"/>
        <v>0</v>
      </c>
      <c r="AC60" s="32">
        <f t="shared" si="115"/>
        <v>708400</v>
      </c>
      <c r="AD60" s="82">
        <f t="shared" ref="AD60:AO60" si="118">AD53+AD57</f>
        <v>0</v>
      </c>
      <c r="AE60" s="82">
        <f t="shared" si="118"/>
        <v>3251126.4</v>
      </c>
      <c r="AF60" s="82">
        <f t="shared" si="118"/>
        <v>0</v>
      </c>
      <c r="AG60" s="82">
        <f t="shared" si="118"/>
        <v>0</v>
      </c>
      <c r="AH60" s="82">
        <f t="shared" si="118"/>
        <v>0</v>
      </c>
      <c r="AI60" s="82">
        <f t="shared" si="118"/>
        <v>0</v>
      </c>
      <c r="AJ60" s="82">
        <f t="shared" si="118"/>
        <v>0</v>
      </c>
      <c r="AK60" s="82">
        <f t="shared" si="118"/>
        <v>0</v>
      </c>
      <c r="AL60" s="82">
        <f t="shared" si="118"/>
        <v>0</v>
      </c>
      <c r="AM60" s="82">
        <f t="shared" si="118"/>
        <v>0</v>
      </c>
      <c r="AN60" s="82">
        <f t="shared" si="118"/>
        <v>0</v>
      </c>
      <c r="AO60" s="82">
        <f t="shared" si="118"/>
        <v>0</v>
      </c>
      <c r="AP60" s="32">
        <f t="shared" si="80"/>
        <v>3251126.4</v>
      </c>
      <c r="AQ60" s="39"/>
    </row>
    <row r="61" ht="34.5" customHeight="1">
      <c r="B61" s="90" t="s">
        <v>58</v>
      </c>
      <c r="C61" s="67"/>
      <c r="D61" s="91">
        <f t="shared" ref="D61:O61" si="119">D52+D57+D58-D53-D59</f>
        <v>-11186000</v>
      </c>
      <c r="E61" s="91">
        <f t="shared" si="119"/>
        <v>-636000</v>
      </c>
      <c r="F61" s="91">
        <f t="shared" si="119"/>
        <v>-721200</v>
      </c>
      <c r="G61" s="91">
        <f t="shared" si="119"/>
        <v>-691600</v>
      </c>
      <c r="H61" s="91">
        <f t="shared" si="119"/>
        <v>-647200</v>
      </c>
      <c r="I61" s="91">
        <f t="shared" si="119"/>
        <v>-644600</v>
      </c>
      <c r="J61" s="91">
        <f t="shared" si="119"/>
        <v>-588000</v>
      </c>
      <c r="K61" s="91">
        <f t="shared" si="119"/>
        <v>-573200</v>
      </c>
      <c r="L61" s="91">
        <f t="shared" si="119"/>
        <v>-543600</v>
      </c>
      <c r="M61" s="91">
        <f t="shared" si="119"/>
        <v>-528800</v>
      </c>
      <c r="N61" s="91">
        <f t="shared" si="119"/>
        <v>-412400</v>
      </c>
      <c r="O61" s="91">
        <f t="shared" si="119"/>
        <v>-544800</v>
      </c>
      <c r="P61" s="86">
        <f t="shared" si="109"/>
        <v>-17717400</v>
      </c>
      <c r="Q61" s="91">
        <f t="shared" ref="Q61:AB61" si="120">Q52+Q57+Q58-Q53-Q59</f>
        <v>-698800</v>
      </c>
      <c r="R61" s="91">
        <f t="shared" si="120"/>
        <v>-1305600</v>
      </c>
      <c r="S61" s="91">
        <f t="shared" si="120"/>
        <v>-394000</v>
      </c>
      <c r="T61" s="91">
        <f t="shared" si="120"/>
        <v>-292400</v>
      </c>
      <c r="U61" s="91">
        <f t="shared" si="120"/>
        <v>-74400</v>
      </c>
      <c r="V61" s="91">
        <f t="shared" si="120"/>
        <v>-62800</v>
      </c>
      <c r="W61" s="91">
        <f t="shared" si="120"/>
        <v>245200</v>
      </c>
      <c r="X61" s="91">
        <f t="shared" si="120"/>
        <v>346800</v>
      </c>
      <c r="Y61" s="91">
        <f t="shared" si="120"/>
        <v>950000</v>
      </c>
      <c r="Z61" s="91">
        <f t="shared" si="120"/>
        <v>1451600</v>
      </c>
      <c r="AA61" s="91">
        <f t="shared" si="120"/>
        <v>1254800</v>
      </c>
      <c r="AB61" s="91">
        <f t="shared" si="120"/>
        <v>1236400</v>
      </c>
      <c r="AC61" s="86">
        <f t="shared" si="115"/>
        <v>2656800</v>
      </c>
      <c r="AD61" s="91">
        <f t="shared" ref="AD61:AO61" si="121">AD52+AD57+AD58-AD53-AD59</f>
        <v>2269200</v>
      </c>
      <c r="AE61" s="91">
        <f t="shared" si="121"/>
        <v>-441926.4</v>
      </c>
      <c r="AF61" s="91">
        <f t="shared" si="121"/>
        <v>2689200</v>
      </c>
      <c r="AG61" s="91">
        <f t="shared" si="121"/>
        <v>3229200</v>
      </c>
      <c r="AH61" s="91">
        <f t="shared" si="121"/>
        <v>3124000</v>
      </c>
      <c r="AI61" s="91">
        <f t="shared" si="121"/>
        <v>3082000</v>
      </c>
      <c r="AJ61" s="91">
        <f t="shared" si="121"/>
        <v>3132800</v>
      </c>
      <c r="AK61" s="91">
        <f t="shared" si="121"/>
        <v>3672800</v>
      </c>
      <c r="AL61" s="91">
        <f t="shared" si="121"/>
        <v>3552800</v>
      </c>
      <c r="AM61" s="91">
        <f t="shared" si="121"/>
        <v>4092800</v>
      </c>
      <c r="AN61" s="91">
        <f t="shared" si="121"/>
        <v>3972800</v>
      </c>
      <c r="AO61" s="91">
        <f t="shared" si="121"/>
        <v>3706800</v>
      </c>
      <c r="AP61" s="86">
        <f t="shared" si="80"/>
        <v>36082473.6</v>
      </c>
      <c r="AQ61" s="72"/>
    </row>
    <row r="62" ht="15.0" customHeight="1">
      <c r="B62" s="88" t="s">
        <v>66</v>
      </c>
      <c r="C62" s="79"/>
      <c r="D62" s="39"/>
      <c r="E62" s="7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9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ht="15.0" customHeight="1">
      <c r="B63" s="76"/>
      <c r="C63" s="79" t="s">
        <v>67</v>
      </c>
      <c r="D63" s="33">
        <v>0.0</v>
      </c>
      <c r="E63" s="33">
        <v>0.0</v>
      </c>
      <c r="F63" s="93">
        <f t="shared" ref="F63:O63" si="122">D14*110%</f>
        <v>0</v>
      </c>
      <c r="G63" s="93">
        <f t="shared" si="122"/>
        <v>0</v>
      </c>
      <c r="H63" s="93">
        <f t="shared" si="122"/>
        <v>352000</v>
      </c>
      <c r="I63" s="93">
        <f t="shared" si="122"/>
        <v>1056000</v>
      </c>
      <c r="J63" s="93">
        <f t="shared" si="122"/>
        <v>2112000</v>
      </c>
      <c r="K63" s="93">
        <f t="shared" si="122"/>
        <v>2816000</v>
      </c>
      <c r="L63" s="93">
        <f t="shared" si="122"/>
        <v>3520000</v>
      </c>
      <c r="M63" s="93">
        <f t="shared" si="122"/>
        <v>3872000</v>
      </c>
      <c r="N63" s="93">
        <f t="shared" si="122"/>
        <v>4576000</v>
      </c>
      <c r="O63" s="93">
        <f t="shared" si="122"/>
        <v>4928000</v>
      </c>
      <c r="P63" s="94"/>
      <c r="Q63" s="93">
        <f t="shared" ref="Q63:R63" si="123">N14*110%</f>
        <v>5720000</v>
      </c>
      <c r="R63" s="93">
        <f t="shared" si="123"/>
        <v>6160000</v>
      </c>
      <c r="S63" s="93">
        <f t="shared" ref="S63:AB63" si="124">Q14*110%</f>
        <v>7392000</v>
      </c>
      <c r="T63" s="93">
        <f t="shared" si="124"/>
        <v>7832000</v>
      </c>
      <c r="U63" s="93">
        <f t="shared" si="124"/>
        <v>8712000</v>
      </c>
      <c r="V63" s="93">
        <f t="shared" si="124"/>
        <v>9152000</v>
      </c>
      <c r="W63" s="93">
        <f t="shared" si="124"/>
        <v>10384000</v>
      </c>
      <c r="X63" s="93">
        <f t="shared" si="124"/>
        <v>10824000</v>
      </c>
      <c r="Y63" s="93">
        <f t="shared" si="124"/>
        <v>12056000</v>
      </c>
      <c r="Z63" s="93">
        <f t="shared" si="124"/>
        <v>12496000</v>
      </c>
      <c r="AA63" s="93">
        <f t="shared" si="124"/>
        <v>13376000</v>
      </c>
      <c r="AB63" s="93">
        <f t="shared" si="124"/>
        <v>13816000</v>
      </c>
      <c r="AC63" s="95"/>
      <c r="AD63" s="93">
        <f t="shared" ref="AD63:AE63" si="125">AA14*110%</f>
        <v>14696000</v>
      </c>
      <c r="AE63" s="93">
        <f t="shared" si="125"/>
        <v>15136000</v>
      </c>
      <c r="AF63" s="93">
        <f t="shared" ref="AF63:AQ63" si="126">AD14*110%</f>
        <v>17578000</v>
      </c>
      <c r="AG63" s="93">
        <f t="shared" si="126"/>
        <v>18073000</v>
      </c>
      <c r="AH63" s="93">
        <f t="shared" si="126"/>
        <v>19063000</v>
      </c>
      <c r="AI63" s="93">
        <f t="shared" si="126"/>
        <v>19558000</v>
      </c>
      <c r="AJ63" s="93">
        <f t="shared" si="126"/>
        <v>20900000</v>
      </c>
      <c r="AK63" s="93">
        <f t="shared" si="126"/>
        <v>21395000</v>
      </c>
      <c r="AL63" s="93">
        <f t="shared" si="126"/>
        <v>22737000</v>
      </c>
      <c r="AM63" s="93">
        <f t="shared" si="126"/>
        <v>23232000</v>
      </c>
      <c r="AN63" s="93">
        <f t="shared" si="126"/>
        <v>24222000</v>
      </c>
      <c r="AO63" s="93">
        <f t="shared" si="126"/>
        <v>24717000</v>
      </c>
      <c r="AP63" s="93">
        <f t="shared" si="126"/>
        <v>25707000</v>
      </c>
      <c r="AQ63" s="93">
        <f t="shared" si="126"/>
        <v>26202000</v>
      </c>
    </row>
    <row r="64" ht="15.0" customHeight="1">
      <c r="B64" s="76"/>
      <c r="C64" s="79" t="s">
        <v>68</v>
      </c>
      <c r="D64" s="93">
        <f t="shared" ref="D64:O64" si="127">D51+D57+D58</f>
        <v>0</v>
      </c>
      <c r="E64" s="93">
        <f t="shared" si="127"/>
        <v>0</v>
      </c>
      <c r="F64" s="93">
        <f t="shared" si="127"/>
        <v>0</v>
      </c>
      <c r="G64" s="93">
        <f t="shared" si="127"/>
        <v>0</v>
      </c>
      <c r="H64" s="93">
        <f t="shared" si="127"/>
        <v>0</v>
      </c>
      <c r="I64" s="93">
        <f t="shared" si="127"/>
        <v>0</v>
      </c>
      <c r="J64" s="93">
        <f t="shared" si="127"/>
        <v>0</v>
      </c>
      <c r="K64" s="93">
        <f t="shared" si="127"/>
        <v>0</v>
      </c>
      <c r="L64" s="93">
        <f t="shared" si="127"/>
        <v>0</v>
      </c>
      <c r="M64" s="93">
        <f t="shared" si="127"/>
        <v>0</v>
      </c>
      <c r="N64" s="93">
        <f t="shared" si="127"/>
        <v>0</v>
      </c>
      <c r="O64" s="93">
        <f t="shared" si="127"/>
        <v>0</v>
      </c>
      <c r="P64" s="94"/>
      <c r="Q64" s="93">
        <f t="shared" ref="Q64:AB64" si="128">Q51+Q57+Q58</f>
        <v>0</v>
      </c>
      <c r="R64" s="93">
        <f t="shared" si="128"/>
        <v>0</v>
      </c>
      <c r="S64" s="93">
        <f t="shared" si="128"/>
        <v>0</v>
      </c>
      <c r="T64" s="93">
        <f t="shared" si="128"/>
        <v>0</v>
      </c>
      <c r="U64" s="93">
        <f t="shared" si="128"/>
        <v>0</v>
      </c>
      <c r="V64" s="93">
        <f t="shared" si="128"/>
        <v>0</v>
      </c>
      <c r="W64" s="93">
        <f t="shared" si="128"/>
        <v>0</v>
      </c>
      <c r="X64" s="93">
        <f t="shared" si="128"/>
        <v>0</v>
      </c>
      <c r="Y64" s="93">
        <f t="shared" si="128"/>
        <v>400000</v>
      </c>
      <c r="Z64" s="93">
        <f t="shared" si="128"/>
        <v>800000</v>
      </c>
      <c r="AA64" s="93">
        <f t="shared" si="128"/>
        <v>400000</v>
      </c>
      <c r="AB64" s="93">
        <f t="shared" si="128"/>
        <v>800000</v>
      </c>
      <c r="AC64" s="93"/>
      <c r="AD64" s="93">
        <f t="shared" ref="AD64:AO64" si="129">AD51+AD57+AD58</f>
        <v>400000</v>
      </c>
      <c r="AE64" s="93">
        <f t="shared" si="129"/>
        <v>800000</v>
      </c>
      <c r="AF64" s="93">
        <f t="shared" si="129"/>
        <v>400000</v>
      </c>
      <c r="AG64" s="93">
        <f t="shared" si="129"/>
        <v>800000</v>
      </c>
      <c r="AH64" s="93">
        <f t="shared" si="129"/>
        <v>400000</v>
      </c>
      <c r="AI64" s="93">
        <f t="shared" si="129"/>
        <v>800000</v>
      </c>
      <c r="AJ64" s="93">
        <f t="shared" si="129"/>
        <v>400000</v>
      </c>
      <c r="AK64" s="93">
        <f t="shared" si="129"/>
        <v>800000</v>
      </c>
      <c r="AL64" s="93">
        <f t="shared" si="129"/>
        <v>400000</v>
      </c>
      <c r="AM64" s="93">
        <f t="shared" si="129"/>
        <v>800000</v>
      </c>
      <c r="AN64" s="93">
        <f t="shared" si="129"/>
        <v>400000</v>
      </c>
      <c r="AO64" s="93">
        <f t="shared" si="129"/>
        <v>800000</v>
      </c>
      <c r="AP64" s="93"/>
      <c r="AQ64" s="93"/>
    </row>
    <row r="65" ht="15.0" customHeight="1">
      <c r="B65" s="76"/>
      <c r="C65" s="79" t="s">
        <v>69</v>
      </c>
      <c r="D65" s="93">
        <v>0.0</v>
      </c>
      <c r="E65" s="93">
        <f t="shared" ref="E65:O65" si="130">D26</f>
        <v>406000</v>
      </c>
      <c r="F65" s="93">
        <f t="shared" si="130"/>
        <v>406000</v>
      </c>
      <c r="G65" s="93">
        <f t="shared" si="130"/>
        <v>661200</v>
      </c>
      <c r="H65" s="93">
        <f t="shared" si="130"/>
        <v>1171600</v>
      </c>
      <c r="I65" s="93">
        <f t="shared" si="130"/>
        <v>1937200</v>
      </c>
      <c r="J65" s="93">
        <f t="shared" si="130"/>
        <v>2447600</v>
      </c>
      <c r="K65" s="93">
        <f t="shared" si="130"/>
        <v>2958000</v>
      </c>
      <c r="L65" s="93">
        <f t="shared" si="130"/>
        <v>3213200</v>
      </c>
      <c r="M65" s="93">
        <f t="shared" si="130"/>
        <v>3723600</v>
      </c>
      <c r="N65" s="93">
        <f t="shared" si="130"/>
        <v>3978800</v>
      </c>
      <c r="O65" s="93">
        <f t="shared" si="130"/>
        <v>4512400</v>
      </c>
      <c r="P65" s="94"/>
      <c r="Q65" s="93">
        <f>O26</f>
        <v>4790800</v>
      </c>
      <c r="R65" s="93">
        <f t="shared" ref="R65:AB65" si="131">Q26</f>
        <v>6008800</v>
      </c>
      <c r="S65" s="93">
        <f t="shared" si="131"/>
        <v>6287200</v>
      </c>
      <c r="T65" s="93">
        <f t="shared" si="131"/>
        <v>6844000</v>
      </c>
      <c r="U65" s="93">
        <f t="shared" si="131"/>
        <v>7122400</v>
      </c>
      <c r="V65" s="93">
        <f t="shared" si="131"/>
        <v>7934400</v>
      </c>
      <c r="W65" s="93">
        <f t="shared" si="131"/>
        <v>8212800</v>
      </c>
      <c r="X65" s="93">
        <f t="shared" si="131"/>
        <v>9024800</v>
      </c>
      <c r="Y65" s="93">
        <f t="shared" si="131"/>
        <v>9303200</v>
      </c>
      <c r="Z65" s="93">
        <f t="shared" si="131"/>
        <v>9860000</v>
      </c>
      <c r="AA65" s="93">
        <f t="shared" si="131"/>
        <v>10138400</v>
      </c>
      <c r="AB65" s="93">
        <f t="shared" si="131"/>
        <v>10695200</v>
      </c>
      <c r="AC65" s="93"/>
      <c r="AD65" s="93">
        <f>AB26</f>
        <v>10973600</v>
      </c>
      <c r="AE65" s="93">
        <f t="shared" ref="AE65:AP65" si="132">AD26</f>
        <v>12040800</v>
      </c>
      <c r="AF65" s="93">
        <f t="shared" si="132"/>
        <v>12330800</v>
      </c>
      <c r="AG65" s="93">
        <f t="shared" si="132"/>
        <v>12910800</v>
      </c>
      <c r="AH65" s="93">
        <f t="shared" si="132"/>
        <v>13200800</v>
      </c>
      <c r="AI65" s="93">
        <f t="shared" si="132"/>
        <v>14036000</v>
      </c>
      <c r="AJ65" s="93">
        <f t="shared" si="132"/>
        <v>14732000</v>
      </c>
      <c r="AK65" s="93">
        <f t="shared" si="132"/>
        <v>15567200</v>
      </c>
      <c r="AL65" s="93">
        <f t="shared" si="132"/>
        <v>15857200</v>
      </c>
      <c r="AM65" s="93">
        <f t="shared" si="132"/>
        <v>16437200</v>
      </c>
      <c r="AN65" s="93">
        <f t="shared" si="132"/>
        <v>16727200</v>
      </c>
      <c r="AO65" s="93">
        <f t="shared" si="132"/>
        <v>17307200</v>
      </c>
      <c r="AP65" s="93">
        <f t="shared" si="132"/>
        <v>17597200</v>
      </c>
      <c r="AQ65" s="93"/>
    </row>
    <row r="66" ht="15.0" customHeight="1">
      <c r="A66" s="3"/>
      <c r="B66" s="76"/>
      <c r="C66" s="79" t="s">
        <v>70</v>
      </c>
      <c r="D66" s="96">
        <v>0.0</v>
      </c>
      <c r="E66" s="97">
        <f t="shared" ref="E66:O66" si="133">D46*(110%)+D53+D59</f>
        <v>11858000</v>
      </c>
      <c r="F66" s="97">
        <f t="shared" si="133"/>
        <v>253000</v>
      </c>
      <c r="G66" s="97">
        <f t="shared" si="133"/>
        <v>418000</v>
      </c>
      <c r="H66" s="97">
        <f t="shared" si="133"/>
        <v>528000</v>
      </c>
      <c r="I66" s="97">
        <f t="shared" si="133"/>
        <v>693000</v>
      </c>
      <c r="J66" s="97">
        <f t="shared" si="133"/>
        <v>832700</v>
      </c>
      <c r="K66" s="97">
        <f t="shared" si="133"/>
        <v>913000</v>
      </c>
      <c r="L66" s="97">
        <f t="shared" si="133"/>
        <v>968000</v>
      </c>
      <c r="M66" s="97">
        <f t="shared" si="133"/>
        <v>1078000</v>
      </c>
      <c r="N66" s="97">
        <f t="shared" si="133"/>
        <v>1133000</v>
      </c>
      <c r="O66" s="97">
        <f t="shared" si="133"/>
        <v>1210000</v>
      </c>
      <c r="P66" s="98"/>
      <c r="Q66" s="97">
        <f>O46*(110%)+O53+O59</f>
        <v>1489400</v>
      </c>
      <c r="R66" s="97">
        <f t="shared" ref="R66:AB66" si="134">Q46*(110%)+Q53+Q59</f>
        <v>1551000</v>
      </c>
      <c r="S66" s="97">
        <f t="shared" si="134"/>
        <v>2281400</v>
      </c>
      <c r="T66" s="97">
        <f t="shared" si="134"/>
        <v>1617000</v>
      </c>
      <c r="U66" s="97">
        <f t="shared" si="134"/>
        <v>1639000</v>
      </c>
      <c r="V66" s="97">
        <f t="shared" si="134"/>
        <v>1738000</v>
      </c>
      <c r="W66" s="97">
        <f t="shared" si="134"/>
        <v>1859000</v>
      </c>
      <c r="X66" s="97">
        <f t="shared" si="134"/>
        <v>1859000</v>
      </c>
      <c r="Y66" s="97">
        <f t="shared" si="134"/>
        <v>1881000</v>
      </c>
      <c r="Z66" s="97">
        <f t="shared" si="134"/>
        <v>1925000</v>
      </c>
      <c r="AA66" s="97">
        <f t="shared" si="134"/>
        <v>1947000</v>
      </c>
      <c r="AB66" s="97">
        <f t="shared" si="134"/>
        <v>1991000</v>
      </c>
      <c r="AC66" s="96"/>
      <c r="AD66" s="97">
        <f>AB46*(110%)+AB53+AB59</f>
        <v>2585000</v>
      </c>
      <c r="AE66" s="97">
        <f t="shared" ref="AE66:AO66" si="135">AD46*(110%)+AD53+AD59</f>
        <v>2277000</v>
      </c>
      <c r="AF66" s="97">
        <f t="shared" si="135"/>
        <v>5550126.4</v>
      </c>
      <c r="AG66" s="97">
        <f t="shared" si="135"/>
        <v>2343000</v>
      </c>
      <c r="AH66" s="97">
        <f t="shared" si="135"/>
        <v>2365000</v>
      </c>
      <c r="AI66" s="97">
        <f t="shared" si="135"/>
        <v>2464000</v>
      </c>
      <c r="AJ66" s="97">
        <f t="shared" si="135"/>
        <v>2679600</v>
      </c>
      <c r="AK66" s="97">
        <f t="shared" si="135"/>
        <v>2607000</v>
      </c>
      <c r="AL66" s="97">
        <f t="shared" si="135"/>
        <v>2629000</v>
      </c>
      <c r="AM66" s="97">
        <f t="shared" si="135"/>
        <v>2673000</v>
      </c>
      <c r="AN66" s="97">
        <f t="shared" si="135"/>
        <v>2695000</v>
      </c>
      <c r="AO66" s="97">
        <f t="shared" si="135"/>
        <v>2739000</v>
      </c>
      <c r="AP66" s="97">
        <f>AO46+AO53+AO59</f>
        <v>3316000</v>
      </c>
      <c r="AQ66" s="99"/>
    </row>
    <row r="67" ht="15.0" customHeight="1">
      <c r="A67" s="3"/>
      <c r="B67" s="76"/>
      <c r="C67" s="100" t="s">
        <v>71</v>
      </c>
      <c r="D67" s="101">
        <f t="shared" ref="D67:O67" si="136">D63+D64-D65-D66</f>
        <v>0</v>
      </c>
      <c r="E67" s="101">
        <f t="shared" si="136"/>
        <v>-12264000</v>
      </c>
      <c r="F67" s="101">
        <f t="shared" si="136"/>
        <v>-659000</v>
      </c>
      <c r="G67" s="101">
        <f t="shared" si="136"/>
        <v>-1079200</v>
      </c>
      <c r="H67" s="101">
        <f t="shared" si="136"/>
        <v>-1347600</v>
      </c>
      <c r="I67" s="101">
        <f t="shared" si="136"/>
        <v>-1574200</v>
      </c>
      <c r="J67" s="101">
        <f t="shared" si="136"/>
        <v>-1168300</v>
      </c>
      <c r="K67" s="101">
        <f t="shared" si="136"/>
        <v>-1055000</v>
      </c>
      <c r="L67" s="101">
        <f t="shared" si="136"/>
        <v>-661200</v>
      </c>
      <c r="M67" s="101">
        <f t="shared" si="136"/>
        <v>-929600</v>
      </c>
      <c r="N67" s="101">
        <f t="shared" si="136"/>
        <v>-535800</v>
      </c>
      <c r="O67" s="101">
        <f t="shared" si="136"/>
        <v>-794400</v>
      </c>
      <c r="P67" s="98"/>
      <c r="Q67" s="101">
        <f t="shared" ref="Q67:AB67" si="137">Q63+Q64-Q65-Q66</f>
        <v>-560200</v>
      </c>
      <c r="R67" s="101">
        <f t="shared" si="137"/>
        <v>-1399800</v>
      </c>
      <c r="S67" s="101">
        <f t="shared" si="137"/>
        <v>-1176600</v>
      </c>
      <c r="T67" s="101">
        <f t="shared" si="137"/>
        <v>-629000</v>
      </c>
      <c r="U67" s="101">
        <f t="shared" si="137"/>
        <v>-49400</v>
      </c>
      <c r="V67" s="101">
        <f t="shared" si="137"/>
        <v>-520400</v>
      </c>
      <c r="W67" s="101">
        <f t="shared" si="137"/>
        <v>312200</v>
      </c>
      <c r="X67" s="101">
        <f t="shared" si="137"/>
        <v>-59800</v>
      </c>
      <c r="Y67" s="101">
        <f t="shared" si="137"/>
        <v>1271800</v>
      </c>
      <c r="Z67" s="101">
        <f t="shared" si="137"/>
        <v>1511000</v>
      </c>
      <c r="AA67" s="101">
        <f t="shared" si="137"/>
        <v>1690600</v>
      </c>
      <c r="AB67" s="101">
        <f t="shared" si="137"/>
        <v>1929800</v>
      </c>
      <c r="AC67" s="102"/>
      <c r="AD67" s="101">
        <f t="shared" ref="AD67:AO67" si="138">AD63+AD64-AD65-AD66</f>
        <v>1537400</v>
      </c>
      <c r="AE67" s="101">
        <f t="shared" si="138"/>
        <v>1618200</v>
      </c>
      <c r="AF67" s="101">
        <f t="shared" si="138"/>
        <v>97073.6</v>
      </c>
      <c r="AG67" s="101">
        <f t="shared" si="138"/>
        <v>3619200</v>
      </c>
      <c r="AH67" s="101">
        <f t="shared" si="138"/>
        <v>3897200</v>
      </c>
      <c r="AI67" s="101">
        <f t="shared" si="138"/>
        <v>3858000</v>
      </c>
      <c r="AJ67" s="101">
        <f t="shared" si="138"/>
        <v>3888400</v>
      </c>
      <c r="AK67" s="101">
        <f t="shared" si="138"/>
        <v>4020800</v>
      </c>
      <c r="AL67" s="101">
        <f t="shared" si="138"/>
        <v>4650800</v>
      </c>
      <c r="AM67" s="101">
        <f t="shared" si="138"/>
        <v>4921800</v>
      </c>
      <c r="AN67" s="101">
        <f t="shared" si="138"/>
        <v>5199800</v>
      </c>
      <c r="AO67" s="101">
        <f t="shared" si="138"/>
        <v>5470800</v>
      </c>
      <c r="AP67" s="101">
        <f>AP63-AP65</f>
        <v>8109800</v>
      </c>
      <c r="AQ67" s="99"/>
    </row>
    <row r="68" ht="15.0" customHeight="1">
      <c r="B68" s="103"/>
      <c r="C68" s="104" t="s">
        <v>72</v>
      </c>
      <c r="D68" s="105">
        <f>D67</f>
        <v>0</v>
      </c>
      <c r="E68" s="105">
        <f t="shared" ref="E68:O68" si="139">E67+D68</f>
        <v>-12264000</v>
      </c>
      <c r="F68" s="105">
        <f t="shared" si="139"/>
        <v>-12923000</v>
      </c>
      <c r="G68" s="105">
        <f t="shared" si="139"/>
        <v>-14002200</v>
      </c>
      <c r="H68" s="105">
        <f t="shared" si="139"/>
        <v>-15349800</v>
      </c>
      <c r="I68" s="105">
        <f t="shared" si="139"/>
        <v>-16924000</v>
      </c>
      <c r="J68" s="105">
        <f t="shared" si="139"/>
        <v>-18092300</v>
      </c>
      <c r="K68" s="105">
        <f t="shared" si="139"/>
        <v>-19147300</v>
      </c>
      <c r="L68" s="105">
        <f t="shared" si="139"/>
        <v>-19808500</v>
      </c>
      <c r="M68" s="105">
        <f t="shared" si="139"/>
        <v>-20738100</v>
      </c>
      <c r="N68" s="105">
        <f t="shared" si="139"/>
        <v>-21273900</v>
      </c>
      <c r="O68" s="105">
        <f t="shared" si="139"/>
        <v>-22068300</v>
      </c>
      <c r="P68" s="106"/>
      <c r="Q68" s="107">
        <f>O68+Q67</f>
        <v>-22628500</v>
      </c>
      <c r="R68" s="107">
        <f t="shared" ref="R68:AB68" si="140">Q68+R67</f>
        <v>-24028300</v>
      </c>
      <c r="S68" s="107">
        <f t="shared" si="140"/>
        <v>-25204900</v>
      </c>
      <c r="T68" s="107">
        <f t="shared" si="140"/>
        <v>-25833900</v>
      </c>
      <c r="U68" s="107">
        <f t="shared" si="140"/>
        <v>-25883300</v>
      </c>
      <c r="V68" s="107">
        <f t="shared" si="140"/>
        <v>-26403700</v>
      </c>
      <c r="W68" s="107">
        <f t="shared" si="140"/>
        <v>-26091500</v>
      </c>
      <c r="X68" s="108">
        <f t="shared" si="140"/>
        <v>-26151300</v>
      </c>
      <c r="Y68" s="107">
        <f t="shared" si="140"/>
        <v>-24879500</v>
      </c>
      <c r="Z68" s="107">
        <f t="shared" si="140"/>
        <v>-23368500</v>
      </c>
      <c r="AA68" s="107">
        <f t="shared" si="140"/>
        <v>-21677900</v>
      </c>
      <c r="AB68" s="107">
        <f t="shared" si="140"/>
        <v>-19748100</v>
      </c>
      <c r="AC68" s="106"/>
      <c r="AD68" s="107">
        <f>AB68+AD67</f>
        <v>-18210700</v>
      </c>
      <c r="AE68" s="107">
        <f t="shared" ref="AE68:AP68" si="141">AD68+AE67</f>
        <v>-16592500</v>
      </c>
      <c r="AF68" s="107">
        <f t="shared" si="141"/>
        <v>-16495426.4</v>
      </c>
      <c r="AG68" s="107">
        <f t="shared" si="141"/>
        <v>-12876226.4</v>
      </c>
      <c r="AH68" s="107">
        <f t="shared" si="141"/>
        <v>-8979026.4</v>
      </c>
      <c r="AI68" s="107">
        <f t="shared" si="141"/>
        <v>-5121026.4</v>
      </c>
      <c r="AJ68" s="107">
        <f t="shared" si="141"/>
        <v>-1232626.4</v>
      </c>
      <c r="AK68" s="107">
        <f t="shared" si="141"/>
        <v>2788173.6</v>
      </c>
      <c r="AL68" s="107">
        <f t="shared" si="141"/>
        <v>7438973.6</v>
      </c>
      <c r="AM68" s="107">
        <f t="shared" si="141"/>
        <v>12360773.6</v>
      </c>
      <c r="AN68" s="107">
        <f t="shared" si="141"/>
        <v>17560573.6</v>
      </c>
      <c r="AO68" s="107">
        <f t="shared" si="141"/>
        <v>23031373.6</v>
      </c>
      <c r="AP68" s="107">
        <f t="shared" si="141"/>
        <v>31141173.6</v>
      </c>
      <c r="AQ68" s="109"/>
    </row>
    <row r="69" ht="15.75" customHeight="1">
      <c r="B69" s="110"/>
      <c r="C69" s="111" t="s">
        <v>73</v>
      </c>
      <c r="D69" s="112">
        <f>D52</f>
        <v>-11186000</v>
      </c>
      <c r="E69" s="112">
        <f t="shared" ref="E69:O69" si="142">D69+E52</f>
        <v>-11822000</v>
      </c>
      <c r="F69" s="112">
        <f t="shared" si="142"/>
        <v>-12543200</v>
      </c>
      <c r="G69" s="112">
        <f t="shared" si="142"/>
        <v>-13234800</v>
      </c>
      <c r="H69" s="112">
        <f t="shared" si="142"/>
        <v>-13882000</v>
      </c>
      <c r="I69" s="112">
        <f t="shared" si="142"/>
        <v>-14526600</v>
      </c>
      <c r="J69" s="112">
        <f t="shared" si="142"/>
        <v>-15114600</v>
      </c>
      <c r="K69" s="112">
        <f t="shared" si="142"/>
        <v>-15687800</v>
      </c>
      <c r="L69" s="112">
        <f t="shared" si="142"/>
        <v>-16231400</v>
      </c>
      <c r="M69" s="112">
        <f t="shared" si="142"/>
        <v>-16760200</v>
      </c>
      <c r="N69" s="112">
        <f t="shared" si="142"/>
        <v>-17172600</v>
      </c>
      <c r="O69" s="112">
        <f t="shared" si="142"/>
        <v>-17717400</v>
      </c>
      <c r="P69" s="113"/>
      <c r="Q69" s="114">
        <f>O69+Q52</f>
        <v>-18416200</v>
      </c>
      <c r="R69" s="114">
        <f t="shared" ref="R69:AB69" si="143">Q69+R52</f>
        <v>-19013400</v>
      </c>
      <c r="S69" s="114">
        <f t="shared" si="143"/>
        <v>-19407400</v>
      </c>
      <c r="T69" s="114">
        <f t="shared" si="143"/>
        <v>-19699800</v>
      </c>
      <c r="U69" s="114">
        <f t="shared" si="143"/>
        <v>-19774200</v>
      </c>
      <c r="V69" s="114">
        <f t="shared" si="143"/>
        <v>-19837000</v>
      </c>
      <c r="W69" s="114">
        <f t="shared" si="143"/>
        <v>-19591800</v>
      </c>
      <c r="X69" s="114">
        <f t="shared" si="143"/>
        <v>-19245000</v>
      </c>
      <c r="Y69" s="114">
        <f t="shared" si="143"/>
        <v>-18295000</v>
      </c>
      <c r="Z69" s="114">
        <f t="shared" si="143"/>
        <v>-16843400</v>
      </c>
      <c r="AA69" s="114">
        <f t="shared" si="143"/>
        <v>-15588600</v>
      </c>
      <c r="AB69" s="114">
        <f t="shared" si="143"/>
        <v>-14352200</v>
      </c>
      <c r="AC69" s="113"/>
      <c r="AD69" s="114">
        <f>AB69+AD52</f>
        <v>-12083000</v>
      </c>
      <c r="AE69" s="114">
        <f t="shared" ref="AE69:AO69" si="144">AD69+AE52</f>
        <v>-9273800</v>
      </c>
      <c r="AF69" s="114">
        <f t="shared" si="144"/>
        <v>-6584600</v>
      </c>
      <c r="AG69" s="114">
        <f t="shared" si="144"/>
        <v>-3355400</v>
      </c>
      <c r="AH69" s="114">
        <f t="shared" si="144"/>
        <v>-231400</v>
      </c>
      <c r="AI69" s="114">
        <f t="shared" si="144"/>
        <v>2850600</v>
      </c>
      <c r="AJ69" s="114">
        <f t="shared" si="144"/>
        <v>5983400</v>
      </c>
      <c r="AK69" s="114">
        <f t="shared" si="144"/>
        <v>9656200</v>
      </c>
      <c r="AL69" s="114">
        <f t="shared" si="144"/>
        <v>13209000</v>
      </c>
      <c r="AM69" s="114">
        <f t="shared" si="144"/>
        <v>17301800</v>
      </c>
      <c r="AN69" s="114">
        <f t="shared" si="144"/>
        <v>21274600</v>
      </c>
      <c r="AO69" s="114">
        <f t="shared" si="144"/>
        <v>24981400</v>
      </c>
      <c r="AP69" s="113"/>
    </row>
    <row r="70" ht="15.75" customHeight="1">
      <c r="B70" s="115"/>
      <c r="C70" s="115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ht="15.75" customHeight="1">
      <c r="B71" s="116"/>
      <c r="C71" s="117" t="s">
        <v>74</v>
      </c>
      <c r="D71" s="118" t="str">
        <f t="shared" ref="D71:O71" si="145">D27/D14</f>
        <v>#DIV/0!</v>
      </c>
      <c r="E71" s="118" t="str">
        <f t="shared" si="145"/>
        <v>#DIV/0!</v>
      </c>
      <c r="F71" s="118">
        <f t="shared" si="145"/>
        <v>-1.06625</v>
      </c>
      <c r="G71" s="118">
        <f t="shared" si="145"/>
        <v>-0.2204166667</v>
      </c>
      <c r="H71" s="118">
        <f t="shared" si="145"/>
        <v>-0.008958333333</v>
      </c>
      <c r="I71" s="118">
        <f t="shared" si="145"/>
        <v>0.04390625</v>
      </c>
      <c r="J71" s="118">
        <f t="shared" si="145"/>
        <v>0.075625</v>
      </c>
      <c r="K71" s="118">
        <f t="shared" si="145"/>
        <v>0.08715909091</v>
      </c>
      <c r="L71" s="118">
        <f t="shared" si="145"/>
        <v>0.1049038462</v>
      </c>
      <c r="M71" s="118">
        <f t="shared" si="145"/>
        <v>0.111875</v>
      </c>
      <c r="N71" s="118">
        <f t="shared" si="145"/>
        <v>0.1322307692</v>
      </c>
      <c r="O71" s="118">
        <f t="shared" si="145"/>
        <v>0.1445</v>
      </c>
      <c r="Q71" s="118">
        <f t="shared" ref="Q71:AB71" si="146">Q27/Q14</f>
        <v>0.1058333333</v>
      </c>
      <c r="R71" s="118">
        <f t="shared" si="146"/>
        <v>0.1169662921</v>
      </c>
      <c r="S71" s="118">
        <f t="shared" si="146"/>
        <v>0.1358585859</v>
      </c>
      <c r="T71" s="118">
        <f t="shared" si="146"/>
        <v>0.1439423077</v>
      </c>
      <c r="U71" s="118">
        <f t="shared" si="146"/>
        <v>0.1594915254</v>
      </c>
      <c r="V71" s="118">
        <f t="shared" si="146"/>
        <v>0.1653658537</v>
      </c>
      <c r="W71" s="118">
        <f t="shared" si="146"/>
        <v>0.1765693431</v>
      </c>
      <c r="X71" s="118">
        <f t="shared" si="146"/>
        <v>0.181056338</v>
      </c>
      <c r="Y71" s="118">
        <f t="shared" si="146"/>
        <v>0.1891447368</v>
      </c>
      <c r="Z71" s="118">
        <f t="shared" si="146"/>
        <v>0.1928025478</v>
      </c>
      <c r="AA71" s="118">
        <f t="shared" si="146"/>
        <v>0.1994610778</v>
      </c>
      <c r="AB71" s="118">
        <f t="shared" si="146"/>
        <v>0.2025</v>
      </c>
      <c r="AD71" s="118">
        <f t="shared" ref="AD71:AO71" si="147">AD27/AD14</f>
        <v>0.2465081352</v>
      </c>
      <c r="AE71" s="118">
        <f t="shared" si="147"/>
        <v>0.2494948265</v>
      </c>
      <c r="AF71" s="118">
        <f t="shared" si="147"/>
        <v>0.2550028852</v>
      </c>
      <c r="AG71" s="118">
        <f t="shared" si="147"/>
        <v>0.2575478065</v>
      </c>
      <c r="AH71" s="118">
        <f t="shared" si="147"/>
        <v>0.2612631579</v>
      </c>
      <c r="AI71" s="118">
        <f t="shared" si="147"/>
        <v>0.2425706941</v>
      </c>
      <c r="AJ71" s="118">
        <f t="shared" si="147"/>
        <v>0.2468698597</v>
      </c>
      <c r="AK71" s="118">
        <f t="shared" si="147"/>
        <v>0.2491856061</v>
      </c>
      <c r="AL71" s="118">
        <f t="shared" si="147"/>
        <v>0.2535331517</v>
      </c>
      <c r="AM71" s="118">
        <f t="shared" si="147"/>
        <v>0.255576324</v>
      </c>
      <c r="AN71" s="118">
        <f t="shared" si="147"/>
        <v>0.2594266153</v>
      </c>
      <c r="AO71" s="118">
        <f t="shared" si="147"/>
        <v>0.2612426532</v>
      </c>
    </row>
    <row r="72" ht="15.75" customHeight="1">
      <c r="B72" s="119"/>
      <c r="C72" s="117" t="s">
        <v>75</v>
      </c>
      <c r="D72" s="120" t="str">
        <f t="shared" ref="D72:O72" si="148">D47/D14</f>
        <v>#DIV/0!</v>
      </c>
      <c r="E72" s="120" t="str">
        <f t="shared" si="148"/>
        <v>#DIV/0!</v>
      </c>
      <c r="F72" s="120">
        <f t="shared" si="148"/>
        <v>-2.25375</v>
      </c>
      <c r="G72" s="120">
        <f t="shared" si="148"/>
        <v>-0.7204166667</v>
      </c>
      <c r="H72" s="120">
        <f t="shared" si="148"/>
        <v>-0.3370833333</v>
      </c>
      <c r="I72" s="120">
        <f t="shared" si="148"/>
        <v>-0.251796875</v>
      </c>
      <c r="J72" s="120">
        <f t="shared" si="148"/>
        <v>-0.18375</v>
      </c>
      <c r="K72" s="120">
        <f t="shared" si="148"/>
        <v>-0.1628409091</v>
      </c>
      <c r="L72" s="120">
        <f t="shared" si="148"/>
        <v>-0.1306730769</v>
      </c>
      <c r="M72" s="120">
        <f t="shared" si="148"/>
        <v>-0.1180357143</v>
      </c>
      <c r="N72" s="120">
        <f t="shared" si="148"/>
        <v>-0.07930769231</v>
      </c>
      <c r="O72" s="120">
        <f t="shared" si="148"/>
        <v>-0.09728571429</v>
      </c>
      <c r="Q72" s="120">
        <f t="shared" ref="Q72:AB72" si="149">Q47/Q14</f>
        <v>-0.1039880952</v>
      </c>
      <c r="R72" s="120">
        <f t="shared" si="149"/>
        <v>-0.08387640449</v>
      </c>
      <c r="S72" s="120">
        <f t="shared" si="149"/>
        <v>-0.04974747475</v>
      </c>
      <c r="T72" s="120">
        <f t="shared" si="149"/>
        <v>-0.03514423077</v>
      </c>
      <c r="U72" s="120">
        <f t="shared" si="149"/>
        <v>-0.007881355932</v>
      </c>
      <c r="V72" s="120">
        <f t="shared" si="149"/>
        <v>-0.006382113821</v>
      </c>
      <c r="W72" s="120">
        <f t="shared" si="149"/>
        <v>0.02237226277</v>
      </c>
      <c r="X72" s="120">
        <f t="shared" si="149"/>
        <v>0.03052816901</v>
      </c>
      <c r="Y72" s="120">
        <f t="shared" si="149"/>
        <v>0.04523026316</v>
      </c>
      <c r="Z72" s="120">
        <f t="shared" si="149"/>
        <v>0.05187898089</v>
      </c>
      <c r="AA72" s="120">
        <f t="shared" si="149"/>
        <v>0.06398203593</v>
      </c>
      <c r="AB72" s="120">
        <f t="shared" si="149"/>
        <v>0.03171511628</v>
      </c>
      <c r="AD72" s="120">
        <f t="shared" ref="AD72:AO72" si="150">AD47/AD14</f>
        <v>0.116971214</v>
      </c>
      <c r="AE72" s="120">
        <f t="shared" si="150"/>
        <v>0.1222884967</v>
      </c>
      <c r="AF72" s="120">
        <f t="shared" si="150"/>
        <v>0.1320946336</v>
      </c>
      <c r="AG72" s="120">
        <f t="shared" si="150"/>
        <v>0.1366254218</v>
      </c>
      <c r="AH72" s="120">
        <f t="shared" si="150"/>
        <v>0.1433684211</v>
      </c>
      <c r="AI72" s="120">
        <f t="shared" si="150"/>
        <v>0.1173264781</v>
      </c>
      <c r="AJ72" s="120">
        <f t="shared" si="150"/>
        <v>0.1322109337</v>
      </c>
      <c r="AK72" s="120">
        <f t="shared" si="150"/>
        <v>0.1360227273</v>
      </c>
      <c r="AL72" s="120">
        <f t="shared" si="150"/>
        <v>0.1431789282</v>
      </c>
      <c r="AM72" s="120">
        <f t="shared" si="150"/>
        <v>0.1465420561</v>
      </c>
      <c r="AN72" s="120">
        <f t="shared" si="150"/>
        <v>0.1528797604</v>
      </c>
      <c r="AO72" s="120">
        <f t="shared" si="150"/>
        <v>0.122031906</v>
      </c>
    </row>
    <row r="73" ht="15.75" customHeight="1">
      <c r="B73" s="119"/>
      <c r="C73" s="116"/>
      <c r="D73" s="39"/>
      <c r="E73" s="39"/>
      <c r="F73" s="39"/>
      <c r="G73" s="39"/>
      <c r="H73" s="39"/>
      <c r="I73" s="39"/>
      <c r="J73" s="39"/>
      <c r="K73" s="39"/>
      <c r="L73" s="39"/>
    </row>
    <row r="74" ht="15.75" customHeight="1">
      <c r="B74" s="43"/>
    </row>
    <row r="75" ht="15.75" customHeight="1"/>
    <row r="76" ht="15.75" customHeight="1">
      <c r="B76" s="43"/>
    </row>
    <row r="77" ht="15.75" customHeight="1">
      <c r="B77" s="4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</sheetData>
  <mergeCells count="13">
    <mergeCell ref="B28:B46"/>
    <mergeCell ref="B48:B51"/>
    <mergeCell ref="B52:C52"/>
    <mergeCell ref="B53:B60"/>
    <mergeCell ref="B61:C61"/>
    <mergeCell ref="B62:B68"/>
    <mergeCell ref="D2:O2"/>
    <mergeCell ref="Q2:AC2"/>
    <mergeCell ref="AD2:AP2"/>
    <mergeCell ref="B5:B14"/>
    <mergeCell ref="B15:B26"/>
    <mergeCell ref="B27:C27"/>
    <mergeCell ref="B47:C47"/>
  </mergeCells>
  <printOptions/>
  <pageMargins bottom="0.75" footer="0.0" header="0.0" left="0.7" right="0.7" top="0.75"/>
  <pageSetup paperSize="8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75"/>
  <cols>
    <col customWidth="1" min="1" max="1" width="0.38"/>
    <col customWidth="1" min="2" max="2" width="5.88"/>
    <col customWidth="1" min="3" max="3" width="40.13"/>
    <col customWidth="1" min="4" max="43" width="13.13"/>
  </cols>
  <sheetData>
    <row r="1" ht="15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4" t="s">
        <v>1</v>
      </c>
      <c r="P1" s="6">
        <f>P6/P5</f>
        <v>0.2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>
        <f>AC6/AC5</f>
        <v>0.2222222222</v>
      </c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>
        <f>AP6/AP5</f>
        <v>0.2222222222</v>
      </c>
      <c r="AQ1" s="7"/>
    </row>
    <row r="2" ht="15.75" customHeight="1">
      <c r="D2" s="8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 t="s">
        <v>3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2" t="s">
        <v>4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3"/>
    </row>
    <row r="3" ht="15.75" customHeight="1">
      <c r="D3" s="14">
        <v>1.0</v>
      </c>
      <c r="E3" s="14">
        <v>2.0</v>
      </c>
      <c r="F3" s="14">
        <v>3.0</v>
      </c>
      <c r="G3" s="14">
        <v>4.0</v>
      </c>
      <c r="H3" s="14">
        <v>5.0</v>
      </c>
      <c r="I3" s="14">
        <v>6.0</v>
      </c>
      <c r="J3" s="14">
        <v>7.0</v>
      </c>
      <c r="K3" s="14">
        <v>8.0</v>
      </c>
      <c r="L3" s="14">
        <v>9.0</v>
      </c>
      <c r="M3" s="14">
        <v>10.0</v>
      </c>
      <c r="N3" s="14">
        <v>11.0</v>
      </c>
      <c r="O3" s="14">
        <v>12.0</v>
      </c>
      <c r="P3" s="15"/>
      <c r="Q3" s="14">
        <v>1.0</v>
      </c>
      <c r="R3" s="14">
        <v>2.0</v>
      </c>
      <c r="S3" s="14">
        <v>3.0</v>
      </c>
      <c r="T3" s="14">
        <v>4.0</v>
      </c>
      <c r="U3" s="14">
        <v>5.0</v>
      </c>
      <c r="V3" s="14">
        <v>6.0</v>
      </c>
      <c r="W3" s="14">
        <v>7.0</v>
      </c>
      <c r="X3" s="14">
        <v>8.0</v>
      </c>
      <c r="Y3" s="14">
        <v>9.0</v>
      </c>
      <c r="Z3" s="14">
        <v>10.0</v>
      </c>
      <c r="AA3" s="14">
        <v>11.0</v>
      </c>
      <c r="AB3" s="14">
        <v>12.0</v>
      </c>
      <c r="AC3" s="16"/>
      <c r="AD3" s="14">
        <v>1.0</v>
      </c>
      <c r="AE3" s="14">
        <v>2.0</v>
      </c>
      <c r="AF3" s="14">
        <v>3.0</v>
      </c>
      <c r="AG3" s="14">
        <v>4.0</v>
      </c>
      <c r="AH3" s="14">
        <v>5.0</v>
      </c>
      <c r="AI3" s="14">
        <v>6.0</v>
      </c>
      <c r="AJ3" s="14">
        <v>7.0</v>
      </c>
      <c r="AK3" s="14">
        <v>8.0</v>
      </c>
      <c r="AL3" s="14">
        <v>9.0</v>
      </c>
      <c r="AM3" s="14">
        <v>10.0</v>
      </c>
      <c r="AN3" s="14">
        <v>11.0</v>
      </c>
      <c r="AO3" s="14">
        <v>12.0</v>
      </c>
      <c r="AP3" s="16"/>
      <c r="AQ3" s="17"/>
    </row>
    <row r="4" ht="15.75" customHeight="1">
      <c r="D4" s="18">
        <v>1.0</v>
      </c>
      <c r="E4" s="18">
        <v>2.0</v>
      </c>
      <c r="F4" s="18">
        <v>3.0</v>
      </c>
      <c r="G4" s="18">
        <v>4.0</v>
      </c>
      <c r="H4" s="18">
        <v>5.0</v>
      </c>
      <c r="I4" s="18">
        <v>6.0</v>
      </c>
      <c r="J4" s="18">
        <v>7.0</v>
      </c>
      <c r="K4" s="18">
        <v>8.0</v>
      </c>
      <c r="L4" s="18">
        <v>9.0</v>
      </c>
      <c r="M4" s="18">
        <v>10.0</v>
      </c>
      <c r="N4" s="18">
        <v>11.0</v>
      </c>
      <c r="O4" s="19">
        <v>12.0</v>
      </c>
      <c r="P4" s="20" t="s">
        <v>5</v>
      </c>
      <c r="Q4" s="21">
        <v>13.0</v>
      </c>
      <c r="R4" s="18">
        <v>14.0</v>
      </c>
      <c r="S4" s="18">
        <v>15.0</v>
      </c>
      <c r="T4" s="18">
        <v>16.0</v>
      </c>
      <c r="U4" s="18">
        <v>17.0</v>
      </c>
      <c r="V4" s="18">
        <v>18.0</v>
      </c>
      <c r="W4" s="18">
        <v>19.0</v>
      </c>
      <c r="X4" s="18">
        <v>20.0</v>
      </c>
      <c r="Y4" s="18">
        <v>21.0</v>
      </c>
      <c r="Z4" s="18">
        <v>22.0</v>
      </c>
      <c r="AA4" s="18">
        <v>23.0</v>
      </c>
      <c r="AB4" s="19">
        <v>24.0</v>
      </c>
      <c r="AC4" s="22" t="s">
        <v>5</v>
      </c>
      <c r="AD4" s="23">
        <v>25.0</v>
      </c>
      <c r="AE4" s="24">
        <v>26.0</v>
      </c>
      <c r="AF4" s="24">
        <v>27.0</v>
      </c>
      <c r="AG4" s="24">
        <v>28.0</v>
      </c>
      <c r="AH4" s="24">
        <v>29.0</v>
      </c>
      <c r="AI4" s="24">
        <v>30.0</v>
      </c>
      <c r="AJ4" s="24">
        <v>31.0</v>
      </c>
      <c r="AK4" s="24">
        <v>32.0</v>
      </c>
      <c r="AL4" s="24">
        <v>33.0</v>
      </c>
      <c r="AM4" s="24">
        <v>34.0</v>
      </c>
      <c r="AN4" s="24">
        <v>35.0</v>
      </c>
      <c r="AO4" s="25">
        <v>36.0</v>
      </c>
      <c r="AP4" s="22" t="s">
        <v>5</v>
      </c>
      <c r="AQ4" s="17"/>
    </row>
    <row r="5" ht="15.75" customHeight="1">
      <c r="B5" s="26" t="s">
        <v>6</v>
      </c>
      <c r="C5" s="27" t="s">
        <v>7</v>
      </c>
      <c r="D5" s="28">
        <v>0.0</v>
      </c>
      <c r="E5" s="28">
        <v>0.0</v>
      </c>
      <c r="F5" s="29">
        <v>1.0</v>
      </c>
      <c r="G5" s="30">
        <v>2.0</v>
      </c>
      <c r="H5" s="30">
        <v>1.0</v>
      </c>
      <c r="I5" s="30">
        <v>2.0</v>
      </c>
      <c r="J5" s="30">
        <v>1.0</v>
      </c>
      <c r="K5" s="30">
        <v>2.0</v>
      </c>
      <c r="L5" s="30">
        <v>1.0</v>
      </c>
      <c r="M5" s="30">
        <v>2.0</v>
      </c>
      <c r="N5" s="30">
        <v>1.0</v>
      </c>
      <c r="O5" s="30">
        <v>2.0</v>
      </c>
      <c r="P5" s="31">
        <f t="shared" ref="P5:P6" si="1">SUM(D5:O5)</f>
        <v>15</v>
      </c>
      <c r="Q5" s="30">
        <v>1.0</v>
      </c>
      <c r="R5" s="30">
        <v>2.0</v>
      </c>
      <c r="S5" s="30">
        <v>1.0</v>
      </c>
      <c r="T5" s="30">
        <v>2.0</v>
      </c>
      <c r="U5" s="30">
        <v>1.0</v>
      </c>
      <c r="V5" s="30">
        <v>2.0</v>
      </c>
      <c r="W5" s="30">
        <v>1.0</v>
      </c>
      <c r="X5" s="30">
        <v>2.0</v>
      </c>
      <c r="Y5" s="30">
        <v>1.0</v>
      </c>
      <c r="Z5" s="30">
        <v>2.0</v>
      </c>
      <c r="AA5" s="30">
        <v>1.0</v>
      </c>
      <c r="AB5" s="30">
        <v>2.0</v>
      </c>
      <c r="AC5" s="32">
        <f t="shared" ref="AC5:AC6" si="2">SUM(Q5:AB5)</f>
        <v>18</v>
      </c>
      <c r="AD5" s="30">
        <v>1.0</v>
      </c>
      <c r="AE5" s="30">
        <v>2.0</v>
      </c>
      <c r="AF5" s="30">
        <v>1.0</v>
      </c>
      <c r="AG5" s="30">
        <v>2.0</v>
      </c>
      <c r="AH5" s="30">
        <v>1.0</v>
      </c>
      <c r="AI5" s="30">
        <v>2.0</v>
      </c>
      <c r="AJ5" s="30">
        <v>1.0</v>
      </c>
      <c r="AK5" s="30">
        <v>2.0</v>
      </c>
      <c r="AL5" s="30">
        <v>1.0</v>
      </c>
      <c r="AM5" s="30">
        <v>2.0</v>
      </c>
      <c r="AN5" s="30">
        <v>1.0</v>
      </c>
      <c r="AO5" s="30">
        <v>2.0</v>
      </c>
      <c r="AP5" s="32">
        <f t="shared" ref="AP5:AP6" si="3">SUM(AD5:AO5)</f>
        <v>18</v>
      </c>
      <c r="AQ5" s="33" t="s">
        <v>1</v>
      </c>
    </row>
    <row r="6" ht="15.75" customHeight="1">
      <c r="B6" s="34"/>
      <c r="C6" s="35" t="s">
        <v>8</v>
      </c>
      <c r="D6" s="28">
        <v>0.0</v>
      </c>
      <c r="E6" s="28">
        <v>0.0</v>
      </c>
      <c r="F6" s="28">
        <v>0.0</v>
      </c>
      <c r="G6" s="28">
        <v>0.0</v>
      </c>
      <c r="H6" s="28">
        <v>0.0</v>
      </c>
      <c r="I6" s="30">
        <v>0.0</v>
      </c>
      <c r="J6" s="30">
        <v>1.0</v>
      </c>
      <c r="K6" s="30">
        <v>0.0</v>
      </c>
      <c r="L6" s="30">
        <v>1.0</v>
      </c>
      <c r="M6" s="30">
        <v>0.0</v>
      </c>
      <c r="N6" s="30">
        <v>1.0</v>
      </c>
      <c r="O6" s="30">
        <v>0.0</v>
      </c>
      <c r="P6" s="36">
        <f t="shared" si="1"/>
        <v>3</v>
      </c>
      <c r="Q6" s="30">
        <v>1.0</v>
      </c>
      <c r="R6" s="30">
        <v>0.0</v>
      </c>
      <c r="S6" s="30">
        <v>0.0</v>
      </c>
      <c r="T6" s="30">
        <v>0.0</v>
      </c>
      <c r="U6" s="30">
        <v>1.0</v>
      </c>
      <c r="V6" s="30">
        <v>0.0</v>
      </c>
      <c r="W6" s="30">
        <v>1.0</v>
      </c>
      <c r="X6" s="30">
        <v>0.0</v>
      </c>
      <c r="Y6" s="30">
        <v>1.0</v>
      </c>
      <c r="Z6" s="30">
        <v>0.0</v>
      </c>
      <c r="AA6" s="30">
        <v>0.0</v>
      </c>
      <c r="AB6" s="30">
        <v>0.0</v>
      </c>
      <c r="AC6" s="32">
        <f t="shared" si="2"/>
        <v>4</v>
      </c>
      <c r="AD6" s="30">
        <v>1.0</v>
      </c>
      <c r="AE6" s="30">
        <v>0.0</v>
      </c>
      <c r="AF6" s="30">
        <v>0.0</v>
      </c>
      <c r="AG6" s="30">
        <v>0.0</v>
      </c>
      <c r="AH6" s="30">
        <v>1.0</v>
      </c>
      <c r="AI6" s="30">
        <v>0.0</v>
      </c>
      <c r="AJ6" s="30">
        <v>1.0</v>
      </c>
      <c r="AK6" s="30">
        <v>0.0</v>
      </c>
      <c r="AL6" s="30">
        <v>1.0</v>
      </c>
      <c r="AM6" s="30">
        <v>0.0</v>
      </c>
      <c r="AN6" s="30">
        <v>0.0</v>
      </c>
      <c r="AO6" s="30">
        <v>0.0</v>
      </c>
      <c r="AP6" s="32">
        <f t="shared" si="3"/>
        <v>4</v>
      </c>
      <c r="AQ6" s="37">
        <f>(AP6+AC6+P6)/(P5+AC5+AP5)</f>
        <v>0.2156862745</v>
      </c>
    </row>
    <row r="7" ht="15.75" customHeight="1">
      <c r="B7" s="34"/>
      <c r="C7" s="27" t="s">
        <v>9</v>
      </c>
      <c r="D7" s="28">
        <v>0.0</v>
      </c>
      <c r="E7" s="28">
        <v>0.0</v>
      </c>
      <c r="F7" s="28">
        <f>F5-F6</f>
        <v>1</v>
      </c>
      <c r="G7" s="28">
        <f t="shared" ref="G7:I7" si="4">F7+G5-G6</f>
        <v>3</v>
      </c>
      <c r="H7" s="28">
        <f t="shared" si="4"/>
        <v>4</v>
      </c>
      <c r="I7" s="28">
        <f t="shared" si="4"/>
        <v>6</v>
      </c>
      <c r="J7" s="28">
        <f t="shared" ref="J7:O7" si="5">I7+J5-J6-J10</f>
        <v>6</v>
      </c>
      <c r="K7" s="28">
        <f t="shared" si="5"/>
        <v>8</v>
      </c>
      <c r="L7" s="28">
        <f t="shared" si="5"/>
        <v>8</v>
      </c>
      <c r="M7" s="28">
        <f t="shared" si="5"/>
        <v>10</v>
      </c>
      <c r="N7" s="28">
        <f t="shared" si="5"/>
        <v>9</v>
      </c>
      <c r="O7" s="28">
        <f t="shared" si="5"/>
        <v>10</v>
      </c>
      <c r="P7" s="36">
        <f t="shared" ref="P7:P8" si="9">O7</f>
        <v>10</v>
      </c>
      <c r="Q7" s="38">
        <f>O7+Q5-Q6-Q10</f>
        <v>9</v>
      </c>
      <c r="R7" s="38">
        <f t="shared" ref="R7:AB7" si="6">Q7+R5-R6-R10</f>
        <v>10</v>
      </c>
      <c r="S7" s="38">
        <f t="shared" si="6"/>
        <v>10</v>
      </c>
      <c r="T7" s="38">
        <f t="shared" si="6"/>
        <v>11</v>
      </c>
      <c r="U7" s="38">
        <f t="shared" si="6"/>
        <v>10</v>
      </c>
      <c r="V7" s="38">
        <f t="shared" si="6"/>
        <v>11</v>
      </c>
      <c r="W7" s="38">
        <f t="shared" si="6"/>
        <v>10</v>
      </c>
      <c r="X7" s="38">
        <f t="shared" si="6"/>
        <v>11</v>
      </c>
      <c r="Y7" s="38">
        <f t="shared" si="6"/>
        <v>10</v>
      </c>
      <c r="Z7" s="38">
        <f t="shared" si="6"/>
        <v>11</v>
      </c>
      <c r="AA7" s="38">
        <f t="shared" si="6"/>
        <v>11</v>
      </c>
      <c r="AB7" s="38">
        <f t="shared" si="6"/>
        <v>12</v>
      </c>
      <c r="AC7" s="32">
        <f t="shared" ref="AC7:AC8" si="11">AB7</f>
        <v>12</v>
      </c>
      <c r="AD7" s="38">
        <f>AB7+AD5-AD6-AD10</f>
        <v>11</v>
      </c>
      <c r="AE7" s="38">
        <f t="shared" ref="AE7:AO7" si="7">AD7+AE5-AE6-AE10</f>
        <v>12</v>
      </c>
      <c r="AF7" s="38">
        <f t="shared" si="7"/>
        <v>12</v>
      </c>
      <c r="AG7" s="38">
        <f t="shared" si="7"/>
        <v>13</v>
      </c>
      <c r="AH7" s="38">
        <f t="shared" si="7"/>
        <v>12</v>
      </c>
      <c r="AI7" s="38">
        <f t="shared" si="7"/>
        <v>13</v>
      </c>
      <c r="AJ7" s="38">
        <f t="shared" si="7"/>
        <v>12</v>
      </c>
      <c r="AK7" s="38">
        <f t="shared" si="7"/>
        <v>13</v>
      </c>
      <c r="AL7" s="38">
        <f t="shared" si="7"/>
        <v>12</v>
      </c>
      <c r="AM7" s="38">
        <f t="shared" si="7"/>
        <v>13</v>
      </c>
      <c r="AN7" s="38">
        <f t="shared" si="7"/>
        <v>13</v>
      </c>
      <c r="AO7" s="38">
        <f t="shared" si="7"/>
        <v>14</v>
      </c>
      <c r="AP7" s="32">
        <f t="shared" ref="AP7:AP8" si="13">AO7</f>
        <v>14</v>
      </c>
      <c r="AQ7" s="39"/>
    </row>
    <row r="8" ht="15.75" customHeight="1">
      <c r="B8" s="34"/>
      <c r="C8" s="27" t="s">
        <v>10</v>
      </c>
      <c r="D8" s="29">
        <v>320000.0</v>
      </c>
      <c r="E8" s="29">
        <f t="shared" ref="E8:O8" si="8">$D$8</f>
        <v>320000</v>
      </c>
      <c r="F8" s="29">
        <f t="shared" si="8"/>
        <v>320000</v>
      </c>
      <c r="G8" s="29">
        <f t="shared" si="8"/>
        <v>320000</v>
      </c>
      <c r="H8" s="29">
        <f t="shared" si="8"/>
        <v>320000</v>
      </c>
      <c r="I8" s="29">
        <f t="shared" si="8"/>
        <v>320000</v>
      </c>
      <c r="J8" s="29">
        <f t="shared" si="8"/>
        <v>320000</v>
      </c>
      <c r="K8" s="29">
        <f t="shared" si="8"/>
        <v>320000</v>
      </c>
      <c r="L8" s="29">
        <f t="shared" si="8"/>
        <v>320000</v>
      </c>
      <c r="M8" s="29">
        <f t="shared" si="8"/>
        <v>320000</v>
      </c>
      <c r="N8" s="29">
        <f t="shared" si="8"/>
        <v>320000</v>
      </c>
      <c r="O8" s="29">
        <f t="shared" si="8"/>
        <v>320000</v>
      </c>
      <c r="P8" s="36">
        <f t="shared" si="9"/>
        <v>320000</v>
      </c>
      <c r="Q8" s="29">
        <f t="shared" ref="Q8:AB8" si="10">$D$8</f>
        <v>320000</v>
      </c>
      <c r="R8" s="29">
        <f t="shared" si="10"/>
        <v>320000</v>
      </c>
      <c r="S8" s="29">
        <f t="shared" si="10"/>
        <v>320000</v>
      </c>
      <c r="T8" s="29">
        <f t="shared" si="10"/>
        <v>320000</v>
      </c>
      <c r="U8" s="29">
        <f t="shared" si="10"/>
        <v>320000</v>
      </c>
      <c r="V8" s="29">
        <f t="shared" si="10"/>
        <v>320000</v>
      </c>
      <c r="W8" s="29">
        <f t="shared" si="10"/>
        <v>320000</v>
      </c>
      <c r="X8" s="29">
        <f t="shared" si="10"/>
        <v>320000</v>
      </c>
      <c r="Y8" s="29">
        <f t="shared" si="10"/>
        <v>320000</v>
      </c>
      <c r="Z8" s="29">
        <f t="shared" si="10"/>
        <v>320000</v>
      </c>
      <c r="AA8" s="29">
        <f t="shared" si="10"/>
        <v>320000</v>
      </c>
      <c r="AB8" s="29">
        <f t="shared" si="10"/>
        <v>320000</v>
      </c>
      <c r="AC8" s="32">
        <f t="shared" si="11"/>
        <v>320000</v>
      </c>
      <c r="AD8" s="29">
        <f t="shared" ref="AD8:AO8" si="12">$D$8</f>
        <v>320000</v>
      </c>
      <c r="AE8" s="29">
        <f t="shared" si="12"/>
        <v>320000</v>
      </c>
      <c r="AF8" s="29">
        <f t="shared" si="12"/>
        <v>320000</v>
      </c>
      <c r="AG8" s="29">
        <f t="shared" si="12"/>
        <v>320000</v>
      </c>
      <c r="AH8" s="29">
        <f t="shared" si="12"/>
        <v>320000</v>
      </c>
      <c r="AI8" s="29">
        <f t="shared" si="12"/>
        <v>320000</v>
      </c>
      <c r="AJ8" s="29">
        <f t="shared" si="12"/>
        <v>320000</v>
      </c>
      <c r="AK8" s="29">
        <f t="shared" si="12"/>
        <v>320000</v>
      </c>
      <c r="AL8" s="29">
        <f t="shared" si="12"/>
        <v>320000</v>
      </c>
      <c r="AM8" s="29">
        <f t="shared" si="12"/>
        <v>320000</v>
      </c>
      <c r="AN8" s="29">
        <f t="shared" si="12"/>
        <v>320000</v>
      </c>
      <c r="AO8" s="29">
        <f t="shared" si="12"/>
        <v>320000</v>
      </c>
      <c r="AP8" s="32">
        <f t="shared" si="13"/>
        <v>320000</v>
      </c>
      <c r="AQ8" s="39"/>
    </row>
    <row r="9" ht="15.75" customHeight="1">
      <c r="B9" s="34"/>
      <c r="C9" s="27" t="s">
        <v>11</v>
      </c>
      <c r="D9" s="28">
        <f t="shared" ref="D9:O9" si="14">D7*D8</f>
        <v>0</v>
      </c>
      <c r="E9" s="28">
        <f t="shared" si="14"/>
        <v>0</v>
      </c>
      <c r="F9" s="28">
        <f t="shared" si="14"/>
        <v>320000</v>
      </c>
      <c r="G9" s="28">
        <f t="shared" si="14"/>
        <v>960000</v>
      </c>
      <c r="H9" s="28">
        <f t="shared" si="14"/>
        <v>1280000</v>
      </c>
      <c r="I9" s="28">
        <f t="shared" si="14"/>
        <v>1920000</v>
      </c>
      <c r="J9" s="28">
        <f t="shared" si="14"/>
        <v>1920000</v>
      </c>
      <c r="K9" s="28">
        <f t="shared" si="14"/>
        <v>2560000</v>
      </c>
      <c r="L9" s="28">
        <f t="shared" si="14"/>
        <v>2560000</v>
      </c>
      <c r="M9" s="28">
        <f t="shared" si="14"/>
        <v>3200000</v>
      </c>
      <c r="N9" s="28">
        <f t="shared" si="14"/>
        <v>2880000</v>
      </c>
      <c r="O9" s="28">
        <f t="shared" si="14"/>
        <v>3200000</v>
      </c>
      <c r="P9" s="36">
        <f>SUM(D9:O9)</f>
        <v>20800000</v>
      </c>
      <c r="Q9" s="28">
        <f t="shared" ref="Q9:AB9" si="15">Q7*Q8</f>
        <v>2880000</v>
      </c>
      <c r="R9" s="28">
        <f t="shared" si="15"/>
        <v>3200000</v>
      </c>
      <c r="S9" s="28">
        <f t="shared" si="15"/>
        <v>3200000</v>
      </c>
      <c r="T9" s="28">
        <f t="shared" si="15"/>
        <v>3520000</v>
      </c>
      <c r="U9" s="28">
        <f t="shared" si="15"/>
        <v>3200000</v>
      </c>
      <c r="V9" s="28">
        <f t="shared" si="15"/>
        <v>3520000</v>
      </c>
      <c r="W9" s="28">
        <f t="shared" si="15"/>
        <v>3200000</v>
      </c>
      <c r="X9" s="28">
        <f t="shared" si="15"/>
        <v>3520000</v>
      </c>
      <c r="Y9" s="28">
        <f t="shared" si="15"/>
        <v>3200000</v>
      </c>
      <c r="Z9" s="28">
        <f t="shared" si="15"/>
        <v>3520000</v>
      </c>
      <c r="AA9" s="28">
        <f t="shared" si="15"/>
        <v>3520000</v>
      </c>
      <c r="AB9" s="40">
        <f t="shared" si="15"/>
        <v>3840000</v>
      </c>
      <c r="AC9" s="32">
        <f t="shared" ref="AC9:AC10" si="17">SUM(Q9:AB9)</f>
        <v>40320000</v>
      </c>
      <c r="AD9" s="28">
        <f t="shared" ref="AD9:AO9" si="16">AD7*AD8</f>
        <v>3520000</v>
      </c>
      <c r="AE9" s="28">
        <f t="shared" si="16"/>
        <v>3840000</v>
      </c>
      <c r="AF9" s="28">
        <f t="shared" si="16"/>
        <v>3840000</v>
      </c>
      <c r="AG9" s="28">
        <f t="shared" si="16"/>
        <v>4160000</v>
      </c>
      <c r="AH9" s="28">
        <f t="shared" si="16"/>
        <v>3840000</v>
      </c>
      <c r="AI9" s="28">
        <f t="shared" si="16"/>
        <v>4160000</v>
      </c>
      <c r="AJ9" s="28">
        <f t="shared" si="16"/>
        <v>3840000</v>
      </c>
      <c r="AK9" s="28">
        <f t="shared" si="16"/>
        <v>4160000</v>
      </c>
      <c r="AL9" s="28">
        <f t="shared" si="16"/>
        <v>3840000</v>
      </c>
      <c r="AM9" s="28">
        <f t="shared" si="16"/>
        <v>4160000</v>
      </c>
      <c r="AN9" s="28">
        <f t="shared" si="16"/>
        <v>4160000</v>
      </c>
      <c r="AO9" s="40">
        <f t="shared" si="16"/>
        <v>4480000</v>
      </c>
      <c r="AP9" s="32">
        <f t="shared" ref="AP9:AP10" si="18">SUM(AD9:AO9)</f>
        <v>48000000</v>
      </c>
      <c r="AQ9" s="39"/>
    </row>
    <row r="10" ht="15.75" customHeight="1">
      <c r="B10" s="34"/>
      <c r="C10" s="35" t="s">
        <v>12</v>
      </c>
      <c r="D10" s="28">
        <v>0.0</v>
      </c>
      <c r="E10" s="28">
        <v>0.0</v>
      </c>
      <c r="F10" s="28">
        <v>0.0</v>
      </c>
      <c r="G10" s="28">
        <v>0.0</v>
      </c>
      <c r="H10" s="28">
        <v>0.0</v>
      </c>
      <c r="I10" s="28">
        <v>0.0</v>
      </c>
      <c r="J10" s="28">
        <v>0.0</v>
      </c>
      <c r="K10" s="28">
        <v>0.0</v>
      </c>
      <c r="L10" s="30">
        <v>0.0</v>
      </c>
      <c r="M10" s="30">
        <v>0.0</v>
      </c>
      <c r="N10" s="30">
        <v>1.0</v>
      </c>
      <c r="O10" s="30">
        <v>1.0</v>
      </c>
      <c r="P10" s="36">
        <f t="shared" ref="P10:P12" si="20">O10</f>
        <v>1</v>
      </c>
      <c r="Q10" s="41">
        <v>1.0</v>
      </c>
      <c r="R10" s="41">
        <v>1.0</v>
      </c>
      <c r="S10" s="41">
        <v>1.0</v>
      </c>
      <c r="T10" s="41">
        <v>1.0</v>
      </c>
      <c r="U10" s="41">
        <v>1.0</v>
      </c>
      <c r="V10" s="41">
        <v>1.0</v>
      </c>
      <c r="W10" s="41">
        <v>1.0</v>
      </c>
      <c r="X10" s="41">
        <v>1.0</v>
      </c>
      <c r="Y10" s="41">
        <v>1.0</v>
      </c>
      <c r="Z10" s="41">
        <v>1.0</v>
      </c>
      <c r="AA10" s="41">
        <v>1.0</v>
      </c>
      <c r="AB10" s="41">
        <v>1.0</v>
      </c>
      <c r="AC10" s="32">
        <f t="shared" si="17"/>
        <v>12</v>
      </c>
      <c r="AD10" s="41">
        <v>1.0</v>
      </c>
      <c r="AE10" s="41">
        <v>1.0</v>
      </c>
      <c r="AF10" s="41">
        <v>1.0</v>
      </c>
      <c r="AG10" s="41">
        <v>1.0</v>
      </c>
      <c r="AH10" s="41">
        <v>1.0</v>
      </c>
      <c r="AI10" s="41">
        <v>1.0</v>
      </c>
      <c r="AJ10" s="41">
        <v>1.0</v>
      </c>
      <c r="AK10" s="41">
        <v>1.0</v>
      </c>
      <c r="AL10" s="41">
        <v>1.0</v>
      </c>
      <c r="AM10" s="41">
        <v>1.0</v>
      </c>
      <c r="AN10" s="41">
        <v>1.0</v>
      </c>
      <c r="AO10" s="41">
        <v>1.0</v>
      </c>
      <c r="AP10" s="32">
        <f t="shared" si="18"/>
        <v>12</v>
      </c>
      <c r="AQ10" s="39"/>
    </row>
    <row r="11" ht="15.75" customHeight="1">
      <c r="B11" s="34"/>
      <c r="C11" s="35" t="s">
        <v>13</v>
      </c>
      <c r="D11" s="28">
        <v>0.0</v>
      </c>
      <c r="E11" s="28">
        <v>0.0</v>
      </c>
      <c r="F11" s="28">
        <v>0.0</v>
      </c>
      <c r="G11" s="28">
        <v>0.0</v>
      </c>
      <c r="H11" s="28">
        <v>0.0</v>
      </c>
      <c r="I11" s="28">
        <v>0.0</v>
      </c>
      <c r="J11" s="28">
        <v>0.0</v>
      </c>
      <c r="K11" s="28">
        <v>0.0</v>
      </c>
      <c r="L11" s="28">
        <v>0.0</v>
      </c>
      <c r="M11" s="28">
        <v>0.0</v>
      </c>
      <c r="N11" s="30">
        <f t="shared" ref="N11:O11" si="19">M11+N10</f>
        <v>1</v>
      </c>
      <c r="O11" s="30">
        <f t="shared" si="19"/>
        <v>2</v>
      </c>
      <c r="P11" s="36">
        <f t="shared" si="20"/>
        <v>2</v>
      </c>
      <c r="Q11" s="38">
        <f>O11+Q10</f>
        <v>3</v>
      </c>
      <c r="R11" s="38">
        <f t="shared" ref="R11:AB11" si="21">Q11+R10</f>
        <v>4</v>
      </c>
      <c r="S11" s="38">
        <f t="shared" si="21"/>
        <v>5</v>
      </c>
      <c r="T11" s="38">
        <f t="shared" si="21"/>
        <v>6</v>
      </c>
      <c r="U11" s="38">
        <f t="shared" si="21"/>
        <v>7</v>
      </c>
      <c r="V11" s="38">
        <f t="shared" si="21"/>
        <v>8</v>
      </c>
      <c r="W11" s="38">
        <f t="shared" si="21"/>
        <v>9</v>
      </c>
      <c r="X11" s="38">
        <f t="shared" si="21"/>
        <v>10</v>
      </c>
      <c r="Y11" s="38">
        <f t="shared" si="21"/>
        <v>11</v>
      </c>
      <c r="Z11" s="38">
        <f t="shared" si="21"/>
        <v>12</v>
      </c>
      <c r="AA11" s="38">
        <f t="shared" si="21"/>
        <v>13</v>
      </c>
      <c r="AB11" s="42">
        <f t="shared" si="21"/>
        <v>14</v>
      </c>
      <c r="AC11" s="32">
        <f t="shared" ref="AC11:AC12" si="25">AB11</f>
        <v>14</v>
      </c>
      <c r="AD11" s="38">
        <f>AB11+AD10</f>
        <v>15</v>
      </c>
      <c r="AE11" s="38">
        <f t="shared" ref="AE11:AO11" si="22">AD11+AE10</f>
        <v>16</v>
      </c>
      <c r="AF11" s="38">
        <f t="shared" si="22"/>
        <v>17</v>
      </c>
      <c r="AG11" s="38">
        <f t="shared" si="22"/>
        <v>18</v>
      </c>
      <c r="AH11" s="38">
        <f t="shared" si="22"/>
        <v>19</v>
      </c>
      <c r="AI11" s="38">
        <f t="shared" si="22"/>
        <v>20</v>
      </c>
      <c r="AJ11" s="38">
        <f t="shared" si="22"/>
        <v>21</v>
      </c>
      <c r="AK11" s="38">
        <f t="shared" si="22"/>
        <v>22</v>
      </c>
      <c r="AL11" s="38">
        <f t="shared" si="22"/>
        <v>23</v>
      </c>
      <c r="AM11" s="38">
        <f t="shared" si="22"/>
        <v>24</v>
      </c>
      <c r="AN11" s="38">
        <f t="shared" si="22"/>
        <v>25</v>
      </c>
      <c r="AO11" s="42">
        <f t="shared" si="22"/>
        <v>26</v>
      </c>
      <c r="AP11" s="32">
        <f>AO11</f>
        <v>26</v>
      </c>
      <c r="AQ11" s="39"/>
    </row>
    <row r="12" ht="15.75" customHeight="1">
      <c r="B12" s="34"/>
      <c r="C12" s="35" t="s">
        <v>14</v>
      </c>
      <c r="D12" s="30">
        <v>400000.0</v>
      </c>
      <c r="E12" s="30">
        <f t="shared" ref="E12:O12" si="23">$D$12</f>
        <v>400000</v>
      </c>
      <c r="F12" s="30">
        <f t="shared" si="23"/>
        <v>400000</v>
      </c>
      <c r="G12" s="30">
        <f t="shared" si="23"/>
        <v>400000</v>
      </c>
      <c r="H12" s="30">
        <f t="shared" si="23"/>
        <v>400000</v>
      </c>
      <c r="I12" s="30">
        <f t="shared" si="23"/>
        <v>400000</v>
      </c>
      <c r="J12" s="30">
        <f t="shared" si="23"/>
        <v>400000</v>
      </c>
      <c r="K12" s="30">
        <f t="shared" si="23"/>
        <v>400000</v>
      </c>
      <c r="L12" s="30">
        <f t="shared" si="23"/>
        <v>400000</v>
      </c>
      <c r="M12" s="30">
        <f t="shared" si="23"/>
        <v>400000</v>
      </c>
      <c r="N12" s="30">
        <f t="shared" si="23"/>
        <v>400000</v>
      </c>
      <c r="O12" s="30">
        <f t="shared" si="23"/>
        <v>400000</v>
      </c>
      <c r="P12" s="36">
        <f t="shared" si="20"/>
        <v>400000</v>
      </c>
      <c r="Q12" s="30">
        <f t="shared" ref="Q12:AB12" si="24">$D$12</f>
        <v>400000</v>
      </c>
      <c r="R12" s="30">
        <f t="shared" si="24"/>
        <v>400000</v>
      </c>
      <c r="S12" s="30">
        <f t="shared" si="24"/>
        <v>400000</v>
      </c>
      <c r="T12" s="30">
        <f t="shared" si="24"/>
        <v>400000</v>
      </c>
      <c r="U12" s="30">
        <f t="shared" si="24"/>
        <v>400000</v>
      </c>
      <c r="V12" s="30">
        <f t="shared" si="24"/>
        <v>400000</v>
      </c>
      <c r="W12" s="30">
        <f t="shared" si="24"/>
        <v>400000</v>
      </c>
      <c r="X12" s="30">
        <f t="shared" si="24"/>
        <v>400000</v>
      </c>
      <c r="Y12" s="30">
        <f t="shared" si="24"/>
        <v>400000</v>
      </c>
      <c r="Z12" s="30">
        <f t="shared" si="24"/>
        <v>400000</v>
      </c>
      <c r="AA12" s="30">
        <f t="shared" si="24"/>
        <v>400000</v>
      </c>
      <c r="AB12" s="30">
        <f t="shared" si="24"/>
        <v>400000</v>
      </c>
      <c r="AC12" s="32">
        <f t="shared" si="25"/>
        <v>400000</v>
      </c>
      <c r="AD12" s="30">
        <v>450000.0</v>
      </c>
      <c r="AE12" s="30">
        <f t="shared" ref="AE12:AP12" si="26">AD12</f>
        <v>450000</v>
      </c>
      <c r="AF12" s="30">
        <f t="shared" si="26"/>
        <v>450000</v>
      </c>
      <c r="AG12" s="30">
        <f t="shared" si="26"/>
        <v>450000</v>
      </c>
      <c r="AH12" s="30">
        <f t="shared" si="26"/>
        <v>450000</v>
      </c>
      <c r="AI12" s="30">
        <f t="shared" si="26"/>
        <v>450000</v>
      </c>
      <c r="AJ12" s="30">
        <f t="shared" si="26"/>
        <v>450000</v>
      </c>
      <c r="AK12" s="30">
        <f t="shared" si="26"/>
        <v>450000</v>
      </c>
      <c r="AL12" s="30">
        <f t="shared" si="26"/>
        <v>450000</v>
      </c>
      <c r="AM12" s="30">
        <f t="shared" si="26"/>
        <v>450000</v>
      </c>
      <c r="AN12" s="30">
        <f t="shared" si="26"/>
        <v>450000</v>
      </c>
      <c r="AO12" s="30">
        <f t="shared" si="26"/>
        <v>450000</v>
      </c>
      <c r="AP12" s="32">
        <f t="shared" si="26"/>
        <v>450000</v>
      </c>
      <c r="AQ12" s="39"/>
    </row>
    <row r="13" ht="15.75" customHeight="1">
      <c r="A13" s="43"/>
      <c r="B13" s="34"/>
      <c r="C13" s="35" t="s">
        <v>15</v>
      </c>
      <c r="D13" s="28">
        <f t="shared" ref="D13:O13" si="27">D11*D12</f>
        <v>0</v>
      </c>
      <c r="E13" s="28">
        <f t="shared" si="27"/>
        <v>0</v>
      </c>
      <c r="F13" s="28">
        <f t="shared" si="27"/>
        <v>0</v>
      </c>
      <c r="G13" s="28">
        <f t="shared" si="27"/>
        <v>0</v>
      </c>
      <c r="H13" s="28">
        <f t="shared" si="27"/>
        <v>0</v>
      </c>
      <c r="I13" s="28">
        <f t="shared" si="27"/>
        <v>0</v>
      </c>
      <c r="J13" s="28">
        <f t="shared" si="27"/>
        <v>0</v>
      </c>
      <c r="K13" s="28">
        <f t="shared" si="27"/>
        <v>0</v>
      </c>
      <c r="L13" s="28">
        <f t="shared" si="27"/>
        <v>0</v>
      </c>
      <c r="M13" s="28">
        <f t="shared" si="27"/>
        <v>0</v>
      </c>
      <c r="N13" s="28">
        <f t="shared" si="27"/>
        <v>400000</v>
      </c>
      <c r="O13" s="28">
        <f t="shared" si="27"/>
        <v>800000</v>
      </c>
      <c r="P13" s="36">
        <f t="shared" ref="P13:P14" si="31">SUM(D13:O13)</f>
        <v>1200000</v>
      </c>
      <c r="Q13" s="28">
        <f t="shared" ref="Q13:AB13" si="28">Q11*Q12</f>
        <v>1200000</v>
      </c>
      <c r="R13" s="28">
        <f t="shared" si="28"/>
        <v>1600000</v>
      </c>
      <c r="S13" s="28">
        <f t="shared" si="28"/>
        <v>2000000</v>
      </c>
      <c r="T13" s="28">
        <f t="shared" si="28"/>
        <v>2400000</v>
      </c>
      <c r="U13" s="28">
        <f t="shared" si="28"/>
        <v>2800000</v>
      </c>
      <c r="V13" s="28">
        <f t="shared" si="28"/>
        <v>3200000</v>
      </c>
      <c r="W13" s="28">
        <f t="shared" si="28"/>
        <v>3600000</v>
      </c>
      <c r="X13" s="28">
        <f t="shared" si="28"/>
        <v>4000000</v>
      </c>
      <c r="Y13" s="28">
        <f t="shared" si="28"/>
        <v>4400000</v>
      </c>
      <c r="Z13" s="28">
        <f t="shared" si="28"/>
        <v>4800000</v>
      </c>
      <c r="AA13" s="28">
        <f t="shared" si="28"/>
        <v>5200000</v>
      </c>
      <c r="AB13" s="40">
        <f t="shared" si="28"/>
        <v>5600000</v>
      </c>
      <c r="AC13" s="32">
        <f t="shared" ref="AC13:AC14" si="33">SUM(Q13:AB13)</f>
        <v>40800000</v>
      </c>
      <c r="AD13" s="28">
        <f t="shared" ref="AD13:AO13" si="29">AD11*AD12</f>
        <v>6750000</v>
      </c>
      <c r="AE13" s="28">
        <f t="shared" si="29"/>
        <v>7200000</v>
      </c>
      <c r="AF13" s="28">
        <f t="shared" si="29"/>
        <v>7650000</v>
      </c>
      <c r="AG13" s="28">
        <f t="shared" si="29"/>
        <v>8100000</v>
      </c>
      <c r="AH13" s="28">
        <f t="shared" si="29"/>
        <v>8550000</v>
      </c>
      <c r="AI13" s="28">
        <f t="shared" si="29"/>
        <v>9000000</v>
      </c>
      <c r="AJ13" s="28">
        <f t="shared" si="29"/>
        <v>9450000</v>
      </c>
      <c r="AK13" s="28">
        <f t="shared" si="29"/>
        <v>9900000</v>
      </c>
      <c r="AL13" s="28">
        <f t="shared" si="29"/>
        <v>10350000</v>
      </c>
      <c r="AM13" s="28">
        <f t="shared" si="29"/>
        <v>10800000</v>
      </c>
      <c r="AN13" s="28">
        <f t="shared" si="29"/>
        <v>11250000</v>
      </c>
      <c r="AO13" s="40">
        <f t="shared" si="29"/>
        <v>11700000</v>
      </c>
      <c r="AP13" s="32">
        <f t="shared" ref="AP13:AP14" si="35">SUM(AD13:AO13)</f>
        <v>110700000</v>
      </c>
      <c r="AQ13" s="39"/>
    </row>
    <row r="14" ht="15.75" customHeight="1">
      <c r="B14" s="44"/>
      <c r="C14" s="45" t="s">
        <v>16</v>
      </c>
      <c r="D14" s="46">
        <f t="shared" ref="D14:O14" si="30">D9+D13</f>
        <v>0</v>
      </c>
      <c r="E14" s="46">
        <f t="shared" si="30"/>
        <v>0</v>
      </c>
      <c r="F14" s="46">
        <f t="shared" si="30"/>
        <v>320000</v>
      </c>
      <c r="G14" s="46">
        <f t="shared" si="30"/>
        <v>960000</v>
      </c>
      <c r="H14" s="46">
        <f t="shared" si="30"/>
        <v>1280000</v>
      </c>
      <c r="I14" s="46">
        <f t="shared" si="30"/>
        <v>1920000</v>
      </c>
      <c r="J14" s="46">
        <f t="shared" si="30"/>
        <v>1920000</v>
      </c>
      <c r="K14" s="46">
        <f t="shared" si="30"/>
        <v>2560000</v>
      </c>
      <c r="L14" s="46">
        <f t="shared" si="30"/>
        <v>2560000</v>
      </c>
      <c r="M14" s="46">
        <f t="shared" si="30"/>
        <v>3200000</v>
      </c>
      <c r="N14" s="46">
        <f t="shared" si="30"/>
        <v>3280000</v>
      </c>
      <c r="O14" s="46">
        <f t="shared" si="30"/>
        <v>4000000</v>
      </c>
      <c r="P14" s="36">
        <f t="shared" si="31"/>
        <v>22000000</v>
      </c>
      <c r="Q14" s="46">
        <f t="shared" ref="Q14:AB14" si="32">Q9+Q13</f>
        <v>4080000</v>
      </c>
      <c r="R14" s="46">
        <f t="shared" si="32"/>
        <v>4800000</v>
      </c>
      <c r="S14" s="46">
        <f t="shared" si="32"/>
        <v>5200000</v>
      </c>
      <c r="T14" s="46">
        <f t="shared" si="32"/>
        <v>5920000</v>
      </c>
      <c r="U14" s="46">
        <f t="shared" si="32"/>
        <v>6000000</v>
      </c>
      <c r="V14" s="46">
        <f t="shared" si="32"/>
        <v>6720000</v>
      </c>
      <c r="W14" s="46">
        <f t="shared" si="32"/>
        <v>6800000</v>
      </c>
      <c r="X14" s="46">
        <f t="shared" si="32"/>
        <v>7520000</v>
      </c>
      <c r="Y14" s="46">
        <f t="shared" si="32"/>
        <v>7600000</v>
      </c>
      <c r="Z14" s="46">
        <f t="shared" si="32"/>
        <v>8320000</v>
      </c>
      <c r="AA14" s="46">
        <f t="shared" si="32"/>
        <v>8720000</v>
      </c>
      <c r="AB14" s="47">
        <f t="shared" si="32"/>
        <v>9440000</v>
      </c>
      <c r="AC14" s="32">
        <f t="shared" si="33"/>
        <v>81120000</v>
      </c>
      <c r="AD14" s="46">
        <f t="shared" ref="AD14:AO14" si="34">AD9+AD13</f>
        <v>10270000</v>
      </c>
      <c r="AE14" s="46">
        <f t="shared" si="34"/>
        <v>11040000</v>
      </c>
      <c r="AF14" s="46">
        <f t="shared" si="34"/>
        <v>11490000</v>
      </c>
      <c r="AG14" s="46">
        <f t="shared" si="34"/>
        <v>12260000</v>
      </c>
      <c r="AH14" s="46">
        <f t="shared" si="34"/>
        <v>12390000</v>
      </c>
      <c r="AI14" s="46">
        <f t="shared" si="34"/>
        <v>13160000</v>
      </c>
      <c r="AJ14" s="46">
        <f t="shared" si="34"/>
        <v>13290000</v>
      </c>
      <c r="AK14" s="46">
        <f t="shared" si="34"/>
        <v>14060000</v>
      </c>
      <c r="AL14" s="46">
        <f t="shared" si="34"/>
        <v>14190000</v>
      </c>
      <c r="AM14" s="46">
        <f t="shared" si="34"/>
        <v>14960000</v>
      </c>
      <c r="AN14" s="46">
        <f t="shared" si="34"/>
        <v>15410000</v>
      </c>
      <c r="AO14" s="47">
        <f t="shared" si="34"/>
        <v>16180000</v>
      </c>
      <c r="AP14" s="32">
        <f t="shared" si="35"/>
        <v>158700000</v>
      </c>
      <c r="AQ14" s="39"/>
    </row>
    <row r="15" ht="15.75" customHeight="1">
      <c r="B15" s="48" t="s">
        <v>17</v>
      </c>
      <c r="C15" s="27" t="s">
        <v>18</v>
      </c>
      <c r="D15" s="41">
        <v>220000.0</v>
      </c>
      <c r="E15" s="41">
        <f t="shared" ref="E15:O15" si="36">$D$15</f>
        <v>220000</v>
      </c>
      <c r="F15" s="41">
        <f t="shared" si="36"/>
        <v>220000</v>
      </c>
      <c r="G15" s="41">
        <f t="shared" si="36"/>
        <v>220000</v>
      </c>
      <c r="H15" s="41">
        <f t="shared" si="36"/>
        <v>220000</v>
      </c>
      <c r="I15" s="41">
        <f t="shared" si="36"/>
        <v>220000</v>
      </c>
      <c r="J15" s="41">
        <f t="shared" si="36"/>
        <v>220000</v>
      </c>
      <c r="K15" s="41">
        <f t="shared" si="36"/>
        <v>220000</v>
      </c>
      <c r="L15" s="41">
        <f t="shared" si="36"/>
        <v>220000</v>
      </c>
      <c r="M15" s="41">
        <f t="shared" si="36"/>
        <v>220000</v>
      </c>
      <c r="N15" s="41">
        <f t="shared" si="36"/>
        <v>220000</v>
      </c>
      <c r="O15" s="41">
        <f t="shared" si="36"/>
        <v>220000</v>
      </c>
      <c r="P15" s="36">
        <f>O15</f>
        <v>220000</v>
      </c>
      <c r="Q15" s="38">
        <f>O15</f>
        <v>220000</v>
      </c>
      <c r="R15" s="38">
        <f t="shared" ref="R15:AC15" si="37">Q15</f>
        <v>220000</v>
      </c>
      <c r="S15" s="38">
        <f t="shared" si="37"/>
        <v>220000</v>
      </c>
      <c r="T15" s="38">
        <f t="shared" si="37"/>
        <v>220000</v>
      </c>
      <c r="U15" s="38">
        <f t="shared" si="37"/>
        <v>220000</v>
      </c>
      <c r="V15" s="38">
        <f t="shared" si="37"/>
        <v>220000</v>
      </c>
      <c r="W15" s="38">
        <f t="shared" si="37"/>
        <v>220000</v>
      </c>
      <c r="X15" s="38">
        <f t="shared" si="37"/>
        <v>220000</v>
      </c>
      <c r="Y15" s="38">
        <f t="shared" si="37"/>
        <v>220000</v>
      </c>
      <c r="Z15" s="38">
        <f t="shared" si="37"/>
        <v>220000</v>
      </c>
      <c r="AA15" s="38">
        <f t="shared" si="37"/>
        <v>220000</v>
      </c>
      <c r="AB15" s="38">
        <f t="shared" si="37"/>
        <v>220000</v>
      </c>
      <c r="AC15" s="32">
        <f t="shared" si="37"/>
        <v>220000</v>
      </c>
      <c r="AD15" s="38">
        <f>AB15</f>
        <v>220000</v>
      </c>
      <c r="AE15" s="38">
        <f t="shared" ref="AE15:AP15" si="38">AD15</f>
        <v>220000</v>
      </c>
      <c r="AF15" s="38">
        <f t="shared" si="38"/>
        <v>220000</v>
      </c>
      <c r="AG15" s="38">
        <f t="shared" si="38"/>
        <v>220000</v>
      </c>
      <c r="AH15" s="38">
        <f t="shared" si="38"/>
        <v>220000</v>
      </c>
      <c r="AI15" s="38">
        <f t="shared" si="38"/>
        <v>220000</v>
      </c>
      <c r="AJ15" s="38">
        <f t="shared" si="38"/>
        <v>220000</v>
      </c>
      <c r="AK15" s="38">
        <f t="shared" si="38"/>
        <v>220000</v>
      </c>
      <c r="AL15" s="38">
        <f t="shared" si="38"/>
        <v>220000</v>
      </c>
      <c r="AM15" s="38">
        <f t="shared" si="38"/>
        <v>220000</v>
      </c>
      <c r="AN15" s="38">
        <f t="shared" si="38"/>
        <v>220000</v>
      </c>
      <c r="AO15" s="38">
        <f t="shared" si="38"/>
        <v>220000</v>
      </c>
      <c r="AP15" s="32">
        <f t="shared" si="38"/>
        <v>220000</v>
      </c>
      <c r="AQ15" s="39"/>
    </row>
    <row r="16" ht="15.75" customHeight="1">
      <c r="B16" s="34"/>
      <c r="C16" s="27" t="s">
        <v>19</v>
      </c>
      <c r="D16" s="38">
        <f t="shared" ref="D16:O16" si="39">(D7*D15)*16%</f>
        <v>0</v>
      </c>
      <c r="E16" s="38">
        <f t="shared" si="39"/>
        <v>0</v>
      </c>
      <c r="F16" s="38">
        <f t="shared" si="39"/>
        <v>35200</v>
      </c>
      <c r="G16" s="38">
        <f t="shared" si="39"/>
        <v>105600</v>
      </c>
      <c r="H16" s="38">
        <f t="shared" si="39"/>
        <v>140800</v>
      </c>
      <c r="I16" s="38">
        <f t="shared" si="39"/>
        <v>211200</v>
      </c>
      <c r="J16" s="38">
        <f t="shared" si="39"/>
        <v>211200</v>
      </c>
      <c r="K16" s="38">
        <f t="shared" si="39"/>
        <v>281600</v>
      </c>
      <c r="L16" s="38">
        <f t="shared" si="39"/>
        <v>281600</v>
      </c>
      <c r="M16" s="38">
        <f t="shared" si="39"/>
        <v>352000</v>
      </c>
      <c r="N16" s="38">
        <f t="shared" si="39"/>
        <v>316800</v>
      </c>
      <c r="O16" s="38">
        <f t="shared" si="39"/>
        <v>352000</v>
      </c>
      <c r="P16" s="36">
        <f t="shared" ref="P16:P17" si="43">SUM(D16:O16)</f>
        <v>2288000</v>
      </c>
      <c r="Q16" s="38">
        <f t="shared" ref="Q16:AB16" si="40">(Q7*Q15)*16%</f>
        <v>316800</v>
      </c>
      <c r="R16" s="38">
        <f t="shared" si="40"/>
        <v>352000</v>
      </c>
      <c r="S16" s="38">
        <f t="shared" si="40"/>
        <v>352000</v>
      </c>
      <c r="T16" s="38">
        <f t="shared" si="40"/>
        <v>387200</v>
      </c>
      <c r="U16" s="38">
        <f t="shared" si="40"/>
        <v>352000</v>
      </c>
      <c r="V16" s="38">
        <f t="shared" si="40"/>
        <v>387200</v>
      </c>
      <c r="W16" s="38">
        <f t="shared" si="40"/>
        <v>352000</v>
      </c>
      <c r="X16" s="38">
        <f t="shared" si="40"/>
        <v>387200</v>
      </c>
      <c r="Y16" s="38">
        <f t="shared" si="40"/>
        <v>352000</v>
      </c>
      <c r="Z16" s="38">
        <f t="shared" si="40"/>
        <v>387200</v>
      </c>
      <c r="AA16" s="38">
        <f t="shared" si="40"/>
        <v>387200</v>
      </c>
      <c r="AB16" s="42">
        <f t="shared" si="40"/>
        <v>422400</v>
      </c>
      <c r="AC16" s="32">
        <f t="shared" ref="AC16:AC17" si="45">SUM(Q16:AB16)</f>
        <v>4435200</v>
      </c>
      <c r="AD16" s="38">
        <f t="shared" ref="AD16:AO16" si="41">(AD7*AD15)*16%</f>
        <v>387200</v>
      </c>
      <c r="AE16" s="38">
        <f t="shared" si="41"/>
        <v>422400</v>
      </c>
      <c r="AF16" s="38">
        <f t="shared" si="41"/>
        <v>422400</v>
      </c>
      <c r="AG16" s="38">
        <f t="shared" si="41"/>
        <v>457600</v>
      </c>
      <c r="AH16" s="38">
        <f t="shared" si="41"/>
        <v>422400</v>
      </c>
      <c r="AI16" s="38">
        <f t="shared" si="41"/>
        <v>457600</v>
      </c>
      <c r="AJ16" s="38">
        <f t="shared" si="41"/>
        <v>422400</v>
      </c>
      <c r="AK16" s="38">
        <f t="shared" si="41"/>
        <v>457600</v>
      </c>
      <c r="AL16" s="38">
        <f t="shared" si="41"/>
        <v>422400</v>
      </c>
      <c r="AM16" s="38">
        <f t="shared" si="41"/>
        <v>457600</v>
      </c>
      <c r="AN16" s="38">
        <f t="shared" si="41"/>
        <v>457600</v>
      </c>
      <c r="AO16" s="42">
        <f t="shared" si="41"/>
        <v>492800</v>
      </c>
      <c r="AP16" s="32">
        <f t="shared" ref="AP16:AP17" si="47">SUM(AD16:AO16)</f>
        <v>5280000</v>
      </c>
      <c r="AQ16" s="39"/>
    </row>
    <row r="17" ht="15.75" customHeight="1">
      <c r="B17" s="34"/>
      <c r="C17" s="27" t="s">
        <v>20</v>
      </c>
      <c r="D17" s="38">
        <f t="shared" ref="D17:O17" si="42">(D7*D15)+D16</f>
        <v>0</v>
      </c>
      <c r="E17" s="38">
        <f t="shared" si="42"/>
        <v>0</v>
      </c>
      <c r="F17" s="38">
        <f t="shared" si="42"/>
        <v>255200</v>
      </c>
      <c r="G17" s="38">
        <f t="shared" si="42"/>
        <v>765600</v>
      </c>
      <c r="H17" s="38">
        <f t="shared" si="42"/>
        <v>1020800</v>
      </c>
      <c r="I17" s="38">
        <f t="shared" si="42"/>
        <v>1531200</v>
      </c>
      <c r="J17" s="38">
        <f t="shared" si="42"/>
        <v>1531200</v>
      </c>
      <c r="K17" s="38">
        <f t="shared" si="42"/>
        <v>2041600</v>
      </c>
      <c r="L17" s="38">
        <f t="shared" si="42"/>
        <v>2041600</v>
      </c>
      <c r="M17" s="38">
        <f t="shared" si="42"/>
        <v>2552000</v>
      </c>
      <c r="N17" s="38">
        <f t="shared" si="42"/>
        <v>2296800</v>
      </c>
      <c r="O17" s="38">
        <f t="shared" si="42"/>
        <v>2552000</v>
      </c>
      <c r="P17" s="36">
        <f t="shared" si="43"/>
        <v>16588000</v>
      </c>
      <c r="Q17" s="38">
        <f t="shared" ref="Q17:AB17" si="44">(Q7*Q15)+Q16</f>
        <v>2296800</v>
      </c>
      <c r="R17" s="38">
        <f t="shared" si="44"/>
        <v>2552000</v>
      </c>
      <c r="S17" s="38">
        <f t="shared" si="44"/>
        <v>2552000</v>
      </c>
      <c r="T17" s="38">
        <f t="shared" si="44"/>
        <v>2807200</v>
      </c>
      <c r="U17" s="38">
        <f t="shared" si="44"/>
        <v>2552000</v>
      </c>
      <c r="V17" s="38">
        <f t="shared" si="44"/>
        <v>2807200</v>
      </c>
      <c r="W17" s="38">
        <f t="shared" si="44"/>
        <v>2552000</v>
      </c>
      <c r="X17" s="38">
        <f t="shared" si="44"/>
        <v>2807200</v>
      </c>
      <c r="Y17" s="38">
        <f t="shared" si="44"/>
        <v>2552000</v>
      </c>
      <c r="Z17" s="38">
        <f t="shared" si="44"/>
        <v>2807200</v>
      </c>
      <c r="AA17" s="38">
        <f t="shared" si="44"/>
        <v>2807200</v>
      </c>
      <c r="AB17" s="42">
        <f t="shared" si="44"/>
        <v>3062400</v>
      </c>
      <c r="AC17" s="32">
        <f t="shared" si="45"/>
        <v>32155200</v>
      </c>
      <c r="AD17" s="38">
        <f t="shared" ref="AD17:AO17" si="46">(AD7*AD15)+AD16</f>
        <v>2807200</v>
      </c>
      <c r="AE17" s="38">
        <f t="shared" si="46"/>
        <v>3062400</v>
      </c>
      <c r="AF17" s="38">
        <f t="shared" si="46"/>
        <v>3062400</v>
      </c>
      <c r="AG17" s="38">
        <f t="shared" si="46"/>
        <v>3317600</v>
      </c>
      <c r="AH17" s="38">
        <f t="shared" si="46"/>
        <v>3062400</v>
      </c>
      <c r="AI17" s="38">
        <f t="shared" si="46"/>
        <v>3317600</v>
      </c>
      <c r="AJ17" s="38">
        <f t="shared" si="46"/>
        <v>3062400</v>
      </c>
      <c r="AK17" s="38">
        <f t="shared" si="46"/>
        <v>3317600</v>
      </c>
      <c r="AL17" s="38">
        <f t="shared" si="46"/>
        <v>3062400</v>
      </c>
      <c r="AM17" s="38">
        <f t="shared" si="46"/>
        <v>3317600</v>
      </c>
      <c r="AN17" s="38">
        <f t="shared" si="46"/>
        <v>3317600</v>
      </c>
      <c r="AO17" s="42">
        <f t="shared" si="46"/>
        <v>3572800</v>
      </c>
      <c r="AP17" s="32">
        <f t="shared" si="47"/>
        <v>38280000</v>
      </c>
      <c r="AQ17" s="39"/>
    </row>
    <row r="18" ht="15.75" customHeight="1">
      <c r="B18" s="34"/>
      <c r="C18" s="35" t="s">
        <v>21</v>
      </c>
      <c r="D18" s="41">
        <v>240000.0</v>
      </c>
      <c r="E18" s="41">
        <f t="shared" ref="E18:O18" si="48">$D$18</f>
        <v>240000</v>
      </c>
      <c r="F18" s="41">
        <f t="shared" si="48"/>
        <v>240000</v>
      </c>
      <c r="G18" s="41">
        <f t="shared" si="48"/>
        <v>240000</v>
      </c>
      <c r="H18" s="41">
        <f t="shared" si="48"/>
        <v>240000</v>
      </c>
      <c r="I18" s="41">
        <f t="shared" si="48"/>
        <v>240000</v>
      </c>
      <c r="J18" s="41">
        <f t="shared" si="48"/>
        <v>240000</v>
      </c>
      <c r="K18" s="41">
        <f t="shared" si="48"/>
        <v>240000</v>
      </c>
      <c r="L18" s="41">
        <f t="shared" si="48"/>
        <v>240000</v>
      </c>
      <c r="M18" s="41">
        <f t="shared" si="48"/>
        <v>240000</v>
      </c>
      <c r="N18" s="41">
        <f t="shared" si="48"/>
        <v>240000</v>
      </c>
      <c r="O18" s="41">
        <f t="shared" si="48"/>
        <v>240000</v>
      </c>
      <c r="P18" s="36">
        <f>O18</f>
        <v>240000</v>
      </c>
      <c r="Q18" s="41">
        <f t="shared" ref="Q18:AB18" si="49">$D$18</f>
        <v>240000</v>
      </c>
      <c r="R18" s="41">
        <f t="shared" si="49"/>
        <v>240000</v>
      </c>
      <c r="S18" s="41">
        <f t="shared" si="49"/>
        <v>240000</v>
      </c>
      <c r="T18" s="41">
        <f t="shared" si="49"/>
        <v>240000</v>
      </c>
      <c r="U18" s="41">
        <f t="shared" si="49"/>
        <v>240000</v>
      </c>
      <c r="V18" s="41">
        <f t="shared" si="49"/>
        <v>240000</v>
      </c>
      <c r="W18" s="41">
        <f t="shared" si="49"/>
        <v>240000</v>
      </c>
      <c r="X18" s="41">
        <f t="shared" si="49"/>
        <v>240000</v>
      </c>
      <c r="Y18" s="41">
        <f t="shared" si="49"/>
        <v>240000</v>
      </c>
      <c r="Z18" s="41">
        <f t="shared" si="49"/>
        <v>240000</v>
      </c>
      <c r="AA18" s="41">
        <f t="shared" si="49"/>
        <v>240000</v>
      </c>
      <c r="AB18" s="41">
        <f t="shared" si="49"/>
        <v>240000</v>
      </c>
      <c r="AC18" s="32">
        <f>AB18</f>
        <v>240000</v>
      </c>
      <c r="AD18" s="41">
        <v>250000.0</v>
      </c>
      <c r="AE18" s="38">
        <f t="shared" ref="AE18:AP18" si="50">AD18</f>
        <v>250000</v>
      </c>
      <c r="AF18" s="38">
        <f t="shared" si="50"/>
        <v>250000</v>
      </c>
      <c r="AG18" s="38">
        <f t="shared" si="50"/>
        <v>250000</v>
      </c>
      <c r="AH18" s="38">
        <f t="shared" si="50"/>
        <v>250000</v>
      </c>
      <c r="AI18" s="38">
        <f t="shared" si="50"/>
        <v>250000</v>
      </c>
      <c r="AJ18" s="38">
        <f t="shared" si="50"/>
        <v>250000</v>
      </c>
      <c r="AK18" s="38">
        <f t="shared" si="50"/>
        <v>250000</v>
      </c>
      <c r="AL18" s="38">
        <f t="shared" si="50"/>
        <v>250000</v>
      </c>
      <c r="AM18" s="38">
        <f t="shared" si="50"/>
        <v>250000</v>
      </c>
      <c r="AN18" s="38">
        <f t="shared" si="50"/>
        <v>250000</v>
      </c>
      <c r="AO18" s="38">
        <f t="shared" si="50"/>
        <v>250000</v>
      </c>
      <c r="AP18" s="32">
        <f t="shared" si="50"/>
        <v>250000</v>
      </c>
      <c r="AQ18" s="39"/>
    </row>
    <row r="19" ht="15.75" customHeight="1">
      <c r="B19" s="34"/>
      <c r="C19" s="35" t="s">
        <v>22</v>
      </c>
      <c r="D19" s="38">
        <f t="shared" ref="D19:O19" si="51">(D11*D18)*16%</f>
        <v>0</v>
      </c>
      <c r="E19" s="38">
        <f t="shared" si="51"/>
        <v>0</v>
      </c>
      <c r="F19" s="38">
        <f t="shared" si="51"/>
        <v>0</v>
      </c>
      <c r="G19" s="38">
        <f t="shared" si="51"/>
        <v>0</v>
      </c>
      <c r="H19" s="38">
        <f t="shared" si="51"/>
        <v>0</v>
      </c>
      <c r="I19" s="38">
        <f t="shared" si="51"/>
        <v>0</v>
      </c>
      <c r="J19" s="38">
        <f t="shared" si="51"/>
        <v>0</v>
      </c>
      <c r="K19" s="38">
        <f t="shared" si="51"/>
        <v>0</v>
      </c>
      <c r="L19" s="38">
        <f t="shared" si="51"/>
        <v>0</v>
      </c>
      <c r="M19" s="38">
        <f t="shared" si="51"/>
        <v>0</v>
      </c>
      <c r="N19" s="38">
        <f t="shared" si="51"/>
        <v>38400</v>
      </c>
      <c r="O19" s="38">
        <f t="shared" si="51"/>
        <v>76800</v>
      </c>
      <c r="P19" s="36">
        <f t="shared" ref="P19:P20" si="55">SUM(D19:O19)</f>
        <v>115200</v>
      </c>
      <c r="Q19" s="38">
        <f t="shared" ref="Q19:AB19" si="52">(Q11*Q18)*16%</f>
        <v>115200</v>
      </c>
      <c r="R19" s="38">
        <f t="shared" si="52"/>
        <v>153600</v>
      </c>
      <c r="S19" s="38">
        <f t="shared" si="52"/>
        <v>192000</v>
      </c>
      <c r="T19" s="38">
        <f t="shared" si="52"/>
        <v>230400</v>
      </c>
      <c r="U19" s="38">
        <f t="shared" si="52"/>
        <v>268800</v>
      </c>
      <c r="V19" s="38">
        <f t="shared" si="52"/>
        <v>307200</v>
      </c>
      <c r="W19" s="38">
        <f t="shared" si="52"/>
        <v>345600</v>
      </c>
      <c r="X19" s="38">
        <f t="shared" si="52"/>
        <v>384000</v>
      </c>
      <c r="Y19" s="38">
        <f t="shared" si="52"/>
        <v>422400</v>
      </c>
      <c r="Z19" s="38">
        <f t="shared" si="52"/>
        <v>460800</v>
      </c>
      <c r="AA19" s="38">
        <f t="shared" si="52"/>
        <v>499200</v>
      </c>
      <c r="AB19" s="42">
        <f t="shared" si="52"/>
        <v>537600</v>
      </c>
      <c r="AC19" s="32">
        <f t="shared" ref="AC19:AC20" si="57">SUM(Q19:AB19)</f>
        <v>3916800</v>
      </c>
      <c r="AD19" s="38">
        <f t="shared" ref="AD19:AO19" si="53">(AD11*AD18)*16%</f>
        <v>600000</v>
      </c>
      <c r="AE19" s="38">
        <f t="shared" si="53"/>
        <v>640000</v>
      </c>
      <c r="AF19" s="38">
        <f t="shared" si="53"/>
        <v>680000</v>
      </c>
      <c r="AG19" s="38">
        <f t="shared" si="53"/>
        <v>720000</v>
      </c>
      <c r="AH19" s="38">
        <f t="shared" si="53"/>
        <v>760000</v>
      </c>
      <c r="AI19" s="38">
        <f t="shared" si="53"/>
        <v>800000</v>
      </c>
      <c r="AJ19" s="38">
        <f t="shared" si="53"/>
        <v>840000</v>
      </c>
      <c r="AK19" s="38">
        <f t="shared" si="53"/>
        <v>880000</v>
      </c>
      <c r="AL19" s="38">
        <f t="shared" si="53"/>
        <v>920000</v>
      </c>
      <c r="AM19" s="38">
        <f t="shared" si="53"/>
        <v>960000</v>
      </c>
      <c r="AN19" s="38">
        <f t="shared" si="53"/>
        <v>1000000</v>
      </c>
      <c r="AO19" s="42">
        <f t="shared" si="53"/>
        <v>1040000</v>
      </c>
      <c r="AP19" s="32">
        <f t="shared" ref="AP19:AP20" si="59">SUM(AD19:AO19)</f>
        <v>9840000</v>
      </c>
      <c r="AQ19" s="39"/>
    </row>
    <row r="20" ht="15.75" customHeight="1">
      <c r="B20" s="34"/>
      <c r="C20" s="35" t="s">
        <v>23</v>
      </c>
      <c r="D20" s="38">
        <f t="shared" ref="D20:O20" si="54">(D11*D18)+D19</f>
        <v>0</v>
      </c>
      <c r="E20" s="38">
        <f t="shared" si="54"/>
        <v>0</v>
      </c>
      <c r="F20" s="38">
        <f t="shared" si="54"/>
        <v>0</v>
      </c>
      <c r="G20" s="38">
        <f t="shared" si="54"/>
        <v>0</v>
      </c>
      <c r="H20" s="38">
        <f t="shared" si="54"/>
        <v>0</v>
      </c>
      <c r="I20" s="38">
        <f t="shared" si="54"/>
        <v>0</v>
      </c>
      <c r="J20" s="38">
        <f t="shared" si="54"/>
        <v>0</v>
      </c>
      <c r="K20" s="38">
        <f t="shared" si="54"/>
        <v>0</v>
      </c>
      <c r="L20" s="38">
        <f t="shared" si="54"/>
        <v>0</v>
      </c>
      <c r="M20" s="38">
        <f t="shared" si="54"/>
        <v>0</v>
      </c>
      <c r="N20" s="38">
        <f t="shared" si="54"/>
        <v>278400</v>
      </c>
      <c r="O20" s="38">
        <f t="shared" si="54"/>
        <v>556800</v>
      </c>
      <c r="P20" s="36">
        <f t="shared" si="55"/>
        <v>835200</v>
      </c>
      <c r="Q20" s="38">
        <f t="shared" ref="Q20:AB20" si="56">(Q11*Q18)+Q19</f>
        <v>835200</v>
      </c>
      <c r="R20" s="38">
        <f t="shared" si="56"/>
        <v>1113600</v>
      </c>
      <c r="S20" s="38">
        <f t="shared" si="56"/>
        <v>1392000</v>
      </c>
      <c r="T20" s="38">
        <f t="shared" si="56"/>
        <v>1670400</v>
      </c>
      <c r="U20" s="38">
        <f t="shared" si="56"/>
        <v>1948800</v>
      </c>
      <c r="V20" s="38">
        <f t="shared" si="56"/>
        <v>2227200</v>
      </c>
      <c r="W20" s="38">
        <f t="shared" si="56"/>
        <v>2505600</v>
      </c>
      <c r="X20" s="38">
        <f t="shared" si="56"/>
        <v>2784000</v>
      </c>
      <c r="Y20" s="38">
        <f t="shared" si="56"/>
        <v>3062400</v>
      </c>
      <c r="Z20" s="38">
        <f t="shared" si="56"/>
        <v>3340800</v>
      </c>
      <c r="AA20" s="38">
        <f t="shared" si="56"/>
        <v>3619200</v>
      </c>
      <c r="AB20" s="42">
        <f t="shared" si="56"/>
        <v>3897600</v>
      </c>
      <c r="AC20" s="32">
        <f t="shared" si="57"/>
        <v>28396800</v>
      </c>
      <c r="AD20" s="38">
        <f t="shared" ref="AD20:AO20" si="58">(AD11*AD18)+AD19</f>
        <v>4350000</v>
      </c>
      <c r="AE20" s="38">
        <f t="shared" si="58"/>
        <v>4640000</v>
      </c>
      <c r="AF20" s="38">
        <f t="shared" si="58"/>
        <v>4930000</v>
      </c>
      <c r="AG20" s="38">
        <f t="shared" si="58"/>
        <v>5220000</v>
      </c>
      <c r="AH20" s="38">
        <f t="shared" si="58"/>
        <v>5510000</v>
      </c>
      <c r="AI20" s="38">
        <f t="shared" si="58"/>
        <v>5800000</v>
      </c>
      <c r="AJ20" s="38">
        <f t="shared" si="58"/>
        <v>6090000</v>
      </c>
      <c r="AK20" s="38">
        <f t="shared" si="58"/>
        <v>6380000</v>
      </c>
      <c r="AL20" s="38">
        <f t="shared" si="58"/>
        <v>6670000</v>
      </c>
      <c r="AM20" s="38">
        <f t="shared" si="58"/>
        <v>6960000</v>
      </c>
      <c r="AN20" s="38">
        <f t="shared" si="58"/>
        <v>7250000</v>
      </c>
      <c r="AO20" s="42">
        <f t="shared" si="58"/>
        <v>7540000</v>
      </c>
      <c r="AP20" s="32">
        <f t="shared" si="59"/>
        <v>71340000</v>
      </c>
      <c r="AQ20" s="39"/>
    </row>
    <row r="21" ht="15.75" customHeight="1">
      <c r="B21" s="34"/>
      <c r="C21" s="35" t="s">
        <v>24</v>
      </c>
      <c r="D21" s="41">
        <v>350000.0</v>
      </c>
      <c r="E21" s="41">
        <v>350000.0</v>
      </c>
      <c r="F21" s="41">
        <v>350000.0</v>
      </c>
      <c r="G21" s="41">
        <v>350000.0</v>
      </c>
      <c r="H21" s="41">
        <v>350000.0</v>
      </c>
      <c r="I21" s="41">
        <v>350000.0</v>
      </c>
      <c r="J21" s="41">
        <v>350000.0</v>
      </c>
      <c r="K21" s="41">
        <v>350000.0</v>
      </c>
      <c r="L21" s="41">
        <v>350000.0</v>
      </c>
      <c r="M21" s="41">
        <v>350000.0</v>
      </c>
      <c r="N21" s="41">
        <v>350000.0</v>
      </c>
      <c r="O21" s="41">
        <v>350000.0</v>
      </c>
      <c r="P21" s="49">
        <v>300000.0</v>
      </c>
      <c r="Q21" s="41">
        <v>350000.0</v>
      </c>
      <c r="R21" s="41">
        <v>350000.0</v>
      </c>
      <c r="S21" s="41">
        <v>350000.0</v>
      </c>
      <c r="T21" s="41">
        <v>350000.0</v>
      </c>
      <c r="U21" s="41">
        <v>350000.0</v>
      </c>
      <c r="V21" s="41">
        <v>350000.0</v>
      </c>
      <c r="W21" s="41">
        <v>350000.0</v>
      </c>
      <c r="X21" s="41">
        <v>350000.0</v>
      </c>
      <c r="Y21" s="41">
        <v>350000.0</v>
      </c>
      <c r="Z21" s="41">
        <v>350000.0</v>
      </c>
      <c r="AA21" s="41">
        <v>350000.0</v>
      </c>
      <c r="AB21" s="41">
        <v>350000.0</v>
      </c>
      <c r="AC21" s="32">
        <f t="shared" ref="AC21:AC23" si="60">AB21</f>
        <v>350000</v>
      </c>
      <c r="AD21" s="41">
        <v>350000.0</v>
      </c>
      <c r="AE21" s="41">
        <v>350000.0</v>
      </c>
      <c r="AF21" s="41">
        <v>350000.0</v>
      </c>
      <c r="AG21" s="41">
        <v>350000.0</v>
      </c>
      <c r="AH21" s="41">
        <v>350000.0</v>
      </c>
      <c r="AI21" s="41">
        <v>350000.0</v>
      </c>
      <c r="AJ21" s="41">
        <v>350000.0</v>
      </c>
      <c r="AK21" s="41">
        <v>350000.0</v>
      </c>
      <c r="AL21" s="41">
        <v>350000.0</v>
      </c>
      <c r="AM21" s="41">
        <v>350000.0</v>
      </c>
      <c r="AN21" s="41">
        <v>350000.0</v>
      </c>
      <c r="AO21" s="41">
        <v>350000.0</v>
      </c>
      <c r="AP21" s="32">
        <f t="shared" ref="AP21:AP23" si="61">AO21</f>
        <v>350000</v>
      </c>
      <c r="AQ21" s="39"/>
    </row>
    <row r="22" ht="15.75" customHeight="1">
      <c r="B22" s="34"/>
      <c r="C22" s="35" t="s">
        <v>25</v>
      </c>
      <c r="D22" s="41">
        <v>1.0</v>
      </c>
      <c r="E22" s="41">
        <v>1.0</v>
      </c>
      <c r="F22" s="41">
        <v>1.0</v>
      </c>
      <c r="G22" s="41">
        <v>1.0</v>
      </c>
      <c r="H22" s="41">
        <v>1.0</v>
      </c>
      <c r="I22" s="41">
        <v>1.0</v>
      </c>
      <c r="J22" s="41">
        <v>1.0</v>
      </c>
      <c r="K22" s="41">
        <v>1.0</v>
      </c>
      <c r="L22" s="41">
        <v>1.0</v>
      </c>
      <c r="M22" s="41">
        <v>1.0</v>
      </c>
      <c r="N22" s="41">
        <v>1.0</v>
      </c>
      <c r="O22" s="41">
        <v>1.0</v>
      </c>
      <c r="P22" s="49">
        <v>0.0</v>
      </c>
      <c r="Q22" s="41">
        <v>2.0</v>
      </c>
      <c r="R22" s="41">
        <v>2.0</v>
      </c>
      <c r="S22" s="41">
        <v>2.0</v>
      </c>
      <c r="T22" s="41">
        <v>2.0</v>
      </c>
      <c r="U22" s="41">
        <v>2.0</v>
      </c>
      <c r="V22" s="41">
        <v>2.0</v>
      </c>
      <c r="W22" s="41">
        <v>2.0</v>
      </c>
      <c r="X22" s="41">
        <v>2.0</v>
      </c>
      <c r="Y22" s="41">
        <v>2.0</v>
      </c>
      <c r="Z22" s="41">
        <v>2.0</v>
      </c>
      <c r="AA22" s="41">
        <v>2.0</v>
      </c>
      <c r="AB22" s="41">
        <v>2.0</v>
      </c>
      <c r="AC22" s="32">
        <f t="shared" si="60"/>
        <v>2</v>
      </c>
      <c r="AD22" s="41">
        <v>2.0</v>
      </c>
      <c r="AE22" s="41">
        <v>2.0</v>
      </c>
      <c r="AF22" s="41">
        <v>2.0</v>
      </c>
      <c r="AG22" s="41">
        <v>2.0</v>
      </c>
      <c r="AH22" s="41">
        <v>2.0</v>
      </c>
      <c r="AI22" s="41">
        <v>3.0</v>
      </c>
      <c r="AJ22" s="41">
        <v>3.0</v>
      </c>
      <c r="AK22" s="41">
        <v>3.0</v>
      </c>
      <c r="AL22" s="41">
        <v>3.0</v>
      </c>
      <c r="AM22" s="41">
        <v>3.0</v>
      </c>
      <c r="AN22" s="41">
        <v>3.0</v>
      </c>
      <c r="AO22" s="41">
        <v>3.0</v>
      </c>
      <c r="AP22" s="32">
        <f t="shared" si="61"/>
        <v>3</v>
      </c>
      <c r="AQ22" s="39"/>
    </row>
    <row r="23" ht="15.75" customHeight="1">
      <c r="B23" s="34"/>
      <c r="C23" s="35" t="s">
        <v>26</v>
      </c>
      <c r="D23" s="38">
        <f t="shared" ref="D23:O23" si="62">(D21*D22)*16%</f>
        <v>56000</v>
      </c>
      <c r="E23" s="38">
        <f t="shared" si="62"/>
        <v>56000</v>
      </c>
      <c r="F23" s="38">
        <f t="shared" si="62"/>
        <v>56000</v>
      </c>
      <c r="G23" s="38">
        <f t="shared" si="62"/>
        <v>56000</v>
      </c>
      <c r="H23" s="38">
        <f t="shared" si="62"/>
        <v>56000</v>
      </c>
      <c r="I23" s="38">
        <f t="shared" si="62"/>
        <v>56000</v>
      </c>
      <c r="J23" s="38">
        <f t="shared" si="62"/>
        <v>56000</v>
      </c>
      <c r="K23" s="38">
        <f t="shared" si="62"/>
        <v>56000</v>
      </c>
      <c r="L23" s="38">
        <f t="shared" si="62"/>
        <v>56000</v>
      </c>
      <c r="M23" s="38">
        <f t="shared" si="62"/>
        <v>56000</v>
      </c>
      <c r="N23" s="38">
        <f t="shared" si="62"/>
        <v>56000</v>
      </c>
      <c r="O23" s="38">
        <f t="shared" si="62"/>
        <v>56000</v>
      </c>
      <c r="P23" s="49">
        <v>0.0</v>
      </c>
      <c r="Q23" s="38">
        <f t="shared" ref="Q23:AB23" si="63">(Q21*Q22)*16%</f>
        <v>112000</v>
      </c>
      <c r="R23" s="38">
        <f t="shared" si="63"/>
        <v>112000</v>
      </c>
      <c r="S23" s="38">
        <f t="shared" si="63"/>
        <v>112000</v>
      </c>
      <c r="T23" s="38">
        <f t="shared" si="63"/>
        <v>112000</v>
      </c>
      <c r="U23" s="38">
        <f t="shared" si="63"/>
        <v>112000</v>
      </c>
      <c r="V23" s="38">
        <f t="shared" si="63"/>
        <v>112000</v>
      </c>
      <c r="W23" s="38">
        <f t="shared" si="63"/>
        <v>112000</v>
      </c>
      <c r="X23" s="38">
        <f t="shared" si="63"/>
        <v>112000</v>
      </c>
      <c r="Y23" s="38">
        <f t="shared" si="63"/>
        <v>112000</v>
      </c>
      <c r="Z23" s="38">
        <f t="shared" si="63"/>
        <v>112000</v>
      </c>
      <c r="AA23" s="38">
        <f t="shared" si="63"/>
        <v>112000</v>
      </c>
      <c r="AB23" s="38">
        <f t="shared" si="63"/>
        <v>112000</v>
      </c>
      <c r="AC23" s="32">
        <f t="shared" si="60"/>
        <v>112000</v>
      </c>
      <c r="AD23" s="38">
        <f t="shared" ref="AD23:AO23" si="64">(AD21*AD22)*16%</f>
        <v>112000</v>
      </c>
      <c r="AE23" s="38">
        <f t="shared" si="64"/>
        <v>112000</v>
      </c>
      <c r="AF23" s="38">
        <f t="shared" si="64"/>
        <v>112000</v>
      </c>
      <c r="AG23" s="38">
        <f t="shared" si="64"/>
        <v>112000</v>
      </c>
      <c r="AH23" s="38">
        <f t="shared" si="64"/>
        <v>112000</v>
      </c>
      <c r="AI23" s="38">
        <f t="shared" si="64"/>
        <v>168000</v>
      </c>
      <c r="AJ23" s="38">
        <f t="shared" si="64"/>
        <v>168000</v>
      </c>
      <c r="AK23" s="38">
        <f t="shared" si="64"/>
        <v>168000</v>
      </c>
      <c r="AL23" s="38">
        <f t="shared" si="64"/>
        <v>168000</v>
      </c>
      <c r="AM23" s="38">
        <f t="shared" si="64"/>
        <v>168000</v>
      </c>
      <c r="AN23" s="38">
        <f t="shared" si="64"/>
        <v>168000</v>
      </c>
      <c r="AO23" s="38">
        <f t="shared" si="64"/>
        <v>168000</v>
      </c>
      <c r="AP23" s="32">
        <f t="shared" si="61"/>
        <v>168000</v>
      </c>
      <c r="AQ23" s="39"/>
    </row>
    <row r="24" ht="15.75" customHeight="1">
      <c r="B24" s="34"/>
      <c r="C24" s="35" t="s">
        <v>27</v>
      </c>
      <c r="D24" s="38">
        <f t="shared" ref="D24:O24" si="65">D23+(D21*D22)</f>
        <v>406000</v>
      </c>
      <c r="E24" s="38">
        <f t="shared" si="65"/>
        <v>406000</v>
      </c>
      <c r="F24" s="38">
        <f t="shared" si="65"/>
        <v>406000</v>
      </c>
      <c r="G24" s="38">
        <f t="shared" si="65"/>
        <v>406000</v>
      </c>
      <c r="H24" s="38">
        <f t="shared" si="65"/>
        <v>406000</v>
      </c>
      <c r="I24" s="38">
        <f t="shared" si="65"/>
        <v>406000</v>
      </c>
      <c r="J24" s="38">
        <f t="shared" si="65"/>
        <v>406000</v>
      </c>
      <c r="K24" s="38">
        <f t="shared" si="65"/>
        <v>406000</v>
      </c>
      <c r="L24" s="38">
        <f t="shared" si="65"/>
        <v>406000</v>
      </c>
      <c r="M24" s="38">
        <f t="shared" si="65"/>
        <v>406000</v>
      </c>
      <c r="N24" s="38">
        <f t="shared" si="65"/>
        <v>406000</v>
      </c>
      <c r="O24" s="38">
        <f t="shared" si="65"/>
        <v>406000</v>
      </c>
      <c r="P24" s="49">
        <v>0.0</v>
      </c>
      <c r="Q24" s="38">
        <f t="shared" ref="Q24:AB24" si="66">Q23+(Q21*Q22)</f>
        <v>812000</v>
      </c>
      <c r="R24" s="38">
        <f t="shared" si="66"/>
        <v>812000</v>
      </c>
      <c r="S24" s="38">
        <f t="shared" si="66"/>
        <v>812000</v>
      </c>
      <c r="T24" s="38">
        <f t="shared" si="66"/>
        <v>812000</v>
      </c>
      <c r="U24" s="38">
        <f t="shared" si="66"/>
        <v>812000</v>
      </c>
      <c r="V24" s="38">
        <f t="shared" si="66"/>
        <v>812000</v>
      </c>
      <c r="W24" s="38">
        <f t="shared" si="66"/>
        <v>812000</v>
      </c>
      <c r="X24" s="38">
        <f t="shared" si="66"/>
        <v>812000</v>
      </c>
      <c r="Y24" s="38">
        <f t="shared" si="66"/>
        <v>812000</v>
      </c>
      <c r="Z24" s="38">
        <f t="shared" si="66"/>
        <v>812000</v>
      </c>
      <c r="AA24" s="38">
        <f t="shared" si="66"/>
        <v>812000</v>
      </c>
      <c r="AB24" s="38">
        <f t="shared" si="66"/>
        <v>812000</v>
      </c>
      <c r="AC24" s="32">
        <f>SUM(Q24:AB24)</f>
        <v>9744000</v>
      </c>
      <c r="AD24" s="38">
        <f t="shared" ref="AD24:AO24" si="67">AD23+(AD21*AD22)</f>
        <v>812000</v>
      </c>
      <c r="AE24" s="38">
        <f t="shared" si="67"/>
        <v>812000</v>
      </c>
      <c r="AF24" s="38">
        <f t="shared" si="67"/>
        <v>812000</v>
      </c>
      <c r="AG24" s="38">
        <f t="shared" si="67"/>
        <v>812000</v>
      </c>
      <c r="AH24" s="38">
        <f t="shared" si="67"/>
        <v>812000</v>
      </c>
      <c r="AI24" s="38">
        <f t="shared" si="67"/>
        <v>1218000</v>
      </c>
      <c r="AJ24" s="38">
        <f t="shared" si="67"/>
        <v>1218000</v>
      </c>
      <c r="AK24" s="38">
        <f t="shared" si="67"/>
        <v>1218000</v>
      </c>
      <c r="AL24" s="38">
        <f t="shared" si="67"/>
        <v>1218000</v>
      </c>
      <c r="AM24" s="38">
        <f t="shared" si="67"/>
        <v>1218000</v>
      </c>
      <c r="AN24" s="38">
        <f t="shared" si="67"/>
        <v>1218000</v>
      </c>
      <c r="AO24" s="38">
        <f t="shared" si="67"/>
        <v>1218000</v>
      </c>
      <c r="AP24" s="32">
        <f>SUM(AD24:AO24)</f>
        <v>12586000</v>
      </c>
      <c r="AQ24" s="39"/>
    </row>
    <row r="25" ht="15.75" customHeight="1">
      <c r="B25" s="34"/>
      <c r="C25" s="35" t="s">
        <v>28</v>
      </c>
      <c r="D25" s="38">
        <f t="shared" ref="D25:O25" si="68">D7+D11+D22</f>
        <v>1</v>
      </c>
      <c r="E25" s="38">
        <f t="shared" si="68"/>
        <v>1</v>
      </c>
      <c r="F25" s="38">
        <f t="shared" si="68"/>
        <v>2</v>
      </c>
      <c r="G25" s="38">
        <f t="shared" si="68"/>
        <v>4</v>
      </c>
      <c r="H25" s="38">
        <f t="shared" si="68"/>
        <v>5</v>
      </c>
      <c r="I25" s="38">
        <f t="shared" si="68"/>
        <v>7</v>
      </c>
      <c r="J25" s="38">
        <f t="shared" si="68"/>
        <v>7</v>
      </c>
      <c r="K25" s="38">
        <f t="shared" si="68"/>
        <v>9</v>
      </c>
      <c r="L25" s="38">
        <f t="shared" si="68"/>
        <v>9</v>
      </c>
      <c r="M25" s="38">
        <f t="shared" si="68"/>
        <v>11</v>
      </c>
      <c r="N25" s="38">
        <f t="shared" si="68"/>
        <v>11</v>
      </c>
      <c r="O25" s="38">
        <f t="shared" si="68"/>
        <v>13</v>
      </c>
      <c r="P25" s="36">
        <f>O25</f>
        <v>13</v>
      </c>
      <c r="Q25" s="38">
        <f t="shared" ref="Q25:AB25" si="69">Q7+Q11+Q22</f>
        <v>14</v>
      </c>
      <c r="R25" s="38">
        <f t="shared" si="69"/>
        <v>16</v>
      </c>
      <c r="S25" s="38">
        <f t="shared" si="69"/>
        <v>17</v>
      </c>
      <c r="T25" s="38">
        <f t="shared" si="69"/>
        <v>19</v>
      </c>
      <c r="U25" s="38">
        <f t="shared" si="69"/>
        <v>19</v>
      </c>
      <c r="V25" s="38">
        <f t="shared" si="69"/>
        <v>21</v>
      </c>
      <c r="W25" s="38">
        <f t="shared" si="69"/>
        <v>21</v>
      </c>
      <c r="X25" s="38">
        <f t="shared" si="69"/>
        <v>23</v>
      </c>
      <c r="Y25" s="38">
        <f t="shared" si="69"/>
        <v>23</v>
      </c>
      <c r="Z25" s="38">
        <f t="shared" si="69"/>
        <v>25</v>
      </c>
      <c r="AA25" s="38">
        <f t="shared" si="69"/>
        <v>26</v>
      </c>
      <c r="AB25" s="42">
        <f t="shared" si="69"/>
        <v>28</v>
      </c>
      <c r="AC25" s="32">
        <f>AB25</f>
        <v>28</v>
      </c>
      <c r="AD25" s="38">
        <f t="shared" ref="AD25:AO25" si="70">AD7+AD11+AD22</f>
        <v>28</v>
      </c>
      <c r="AE25" s="38">
        <f t="shared" si="70"/>
        <v>30</v>
      </c>
      <c r="AF25" s="38">
        <f t="shared" si="70"/>
        <v>31</v>
      </c>
      <c r="AG25" s="38">
        <f t="shared" si="70"/>
        <v>33</v>
      </c>
      <c r="AH25" s="38">
        <f t="shared" si="70"/>
        <v>33</v>
      </c>
      <c r="AI25" s="38">
        <f t="shared" si="70"/>
        <v>36</v>
      </c>
      <c r="AJ25" s="38">
        <f t="shared" si="70"/>
        <v>36</v>
      </c>
      <c r="AK25" s="38">
        <f t="shared" si="70"/>
        <v>38</v>
      </c>
      <c r="AL25" s="38">
        <f t="shared" si="70"/>
        <v>38</v>
      </c>
      <c r="AM25" s="38">
        <f t="shared" si="70"/>
        <v>40</v>
      </c>
      <c r="AN25" s="38">
        <f t="shared" si="70"/>
        <v>41</v>
      </c>
      <c r="AO25" s="42">
        <f t="shared" si="70"/>
        <v>43</v>
      </c>
      <c r="AP25" s="32">
        <f>AO25</f>
        <v>43</v>
      </c>
      <c r="AQ25" s="39"/>
    </row>
    <row r="26" ht="15.75" customHeight="1">
      <c r="B26" s="44"/>
      <c r="C26" s="50" t="s">
        <v>29</v>
      </c>
      <c r="D26" s="51">
        <f t="shared" ref="D26:O26" si="71">D17+D20+D24</f>
        <v>406000</v>
      </c>
      <c r="E26" s="51">
        <f t="shared" si="71"/>
        <v>406000</v>
      </c>
      <c r="F26" s="51">
        <f t="shared" si="71"/>
        <v>661200</v>
      </c>
      <c r="G26" s="51">
        <f t="shared" si="71"/>
        <v>1171600</v>
      </c>
      <c r="H26" s="51">
        <f t="shared" si="71"/>
        <v>1426800</v>
      </c>
      <c r="I26" s="51">
        <f t="shared" si="71"/>
        <v>1937200</v>
      </c>
      <c r="J26" s="51">
        <f t="shared" si="71"/>
        <v>1937200</v>
      </c>
      <c r="K26" s="51">
        <f t="shared" si="71"/>
        <v>2447600</v>
      </c>
      <c r="L26" s="51">
        <f t="shared" si="71"/>
        <v>2447600</v>
      </c>
      <c r="M26" s="51">
        <f t="shared" si="71"/>
        <v>2958000</v>
      </c>
      <c r="N26" s="51">
        <f t="shared" si="71"/>
        <v>2981200</v>
      </c>
      <c r="O26" s="51">
        <f t="shared" si="71"/>
        <v>3514800</v>
      </c>
      <c r="P26" s="36">
        <f t="shared" ref="P26:P49" si="75">SUM(D26:O26)</f>
        <v>22295200</v>
      </c>
      <c r="Q26" s="51">
        <f t="shared" ref="Q26:AB26" si="72">Q17+Q20+Q24</f>
        <v>3944000</v>
      </c>
      <c r="R26" s="51">
        <f t="shared" si="72"/>
        <v>4477600</v>
      </c>
      <c r="S26" s="51">
        <f t="shared" si="72"/>
        <v>4756000</v>
      </c>
      <c r="T26" s="51">
        <f t="shared" si="72"/>
        <v>5289600</v>
      </c>
      <c r="U26" s="51">
        <f t="shared" si="72"/>
        <v>5312800</v>
      </c>
      <c r="V26" s="51">
        <f t="shared" si="72"/>
        <v>5846400</v>
      </c>
      <c r="W26" s="51">
        <f t="shared" si="72"/>
        <v>5869600</v>
      </c>
      <c r="X26" s="51">
        <f t="shared" si="72"/>
        <v>6403200</v>
      </c>
      <c r="Y26" s="51">
        <f t="shared" si="72"/>
        <v>6426400</v>
      </c>
      <c r="Z26" s="51">
        <f t="shared" si="72"/>
        <v>6960000</v>
      </c>
      <c r="AA26" s="51">
        <f t="shared" si="72"/>
        <v>7238400</v>
      </c>
      <c r="AB26" s="52">
        <f t="shared" si="72"/>
        <v>7772000</v>
      </c>
      <c r="AC26" s="32">
        <f t="shared" ref="AC26:AC52" si="77">SUM(Q26:AB26)</f>
        <v>70296000</v>
      </c>
      <c r="AD26" s="51">
        <f t="shared" ref="AD26:AO26" si="73">AD17+AD20+AD24</f>
        <v>7969200</v>
      </c>
      <c r="AE26" s="51">
        <f t="shared" si="73"/>
        <v>8514400</v>
      </c>
      <c r="AF26" s="51">
        <f t="shared" si="73"/>
        <v>8804400</v>
      </c>
      <c r="AG26" s="51">
        <f t="shared" si="73"/>
        <v>9349600</v>
      </c>
      <c r="AH26" s="51">
        <f t="shared" si="73"/>
        <v>9384400</v>
      </c>
      <c r="AI26" s="51">
        <f t="shared" si="73"/>
        <v>10335600</v>
      </c>
      <c r="AJ26" s="51">
        <f t="shared" si="73"/>
        <v>10370400</v>
      </c>
      <c r="AK26" s="51">
        <f t="shared" si="73"/>
        <v>10915600</v>
      </c>
      <c r="AL26" s="51">
        <f t="shared" si="73"/>
        <v>10950400</v>
      </c>
      <c r="AM26" s="51">
        <f t="shared" si="73"/>
        <v>11495600</v>
      </c>
      <c r="AN26" s="51">
        <f t="shared" si="73"/>
        <v>11785600</v>
      </c>
      <c r="AO26" s="52">
        <f t="shared" si="73"/>
        <v>12330800</v>
      </c>
      <c r="AP26" s="32">
        <f t="shared" ref="AP26:AP61" si="79">SUM(AD26:AO26)</f>
        <v>122206000</v>
      </c>
      <c r="AQ26" s="39"/>
    </row>
    <row r="27" ht="15.75" customHeight="1">
      <c r="B27" s="53" t="s">
        <v>30</v>
      </c>
      <c r="C27" s="54"/>
      <c r="D27" s="55">
        <f t="shared" ref="D27:O27" si="74">D14-D26</f>
        <v>-406000</v>
      </c>
      <c r="E27" s="55">
        <f t="shared" si="74"/>
        <v>-406000</v>
      </c>
      <c r="F27" s="55">
        <f t="shared" si="74"/>
        <v>-341200</v>
      </c>
      <c r="G27" s="55">
        <f t="shared" si="74"/>
        <v>-211600</v>
      </c>
      <c r="H27" s="55">
        <f t="shared" si="74"/>
        <v>-146800</v>
      </c>
      <c r="I27" s="55">
        <f t="shared" si="74"/>
        <v>-17200</v>
      </c>
      <c r="J27" s="55">
        <f t="shared" si="74"/>
        <v>-17200</v>
      </c>
      <c r="K27" s="55">
        <f t="shared" si="74"/>
        <v>112400</v>
      </c>
      <c r="L27" s="55">
        <f t="shared" si="74"/>
        <v>112400</v>
      </c>
      <c r="M27" s="55">
        <f t="shared" si="74"/>
        <v>242000</v>
      </c>
      <c r="N27" s="55">
        <f t="shared" si="74"/>
        <v>298800</v>
      </c>
      <c r="O27" s="55">
        <f t="shared" si="74"/>
        <v>485200</v>
      </c>
      <c r="P27" s="36">
        <f t="shared" si="75"/>
        <v>-295200</v>
      </c>
      <c r="Q27" s="55">
        <f t="shared" ref="Q27:AB27" si="76">Q14-Q26</f>
        <v>136000</v>
      </c>
      <c r="R27" s="55">
        <f t="shared" si="76"/>
        <v>322400</v>
      </c>
      <c r="S27" s="55">
        <f t="shared" si="76"/>
        <v>444000</v>
      </c>
      <c r="T27" s="55">
        <f t="shared" si="76"/>
        <v>630400</v>
      </c>
      <c r="U27" s="55">
        <f t="shared" si="76"/>
        <v>687200</v>
      </c>
      <c r="V27" s="55">
        <f t="shared" si="76"/>
        <v>873600</v>
      </c>
      <c r="W27" s="55">
        <f t="shared" si="76"/>
        <v>930400</v>
      </c>
      <c r="X27" s="55">
        <f t="shared" si="76"/>
        <v>1116800</v>
      </c>
      <c r="Y27" s="55">
        <f t="shared" si="76"/>
        <v>1173600</v>
      </c>
      <c r="Z27" s="55">
        <f t="shared" si="76"/>
        <v>1360000</v>
      </c>
      <c r="AA27" s="55">
        <f t="shared" si="76"/>
        <v>1481600</v>
      </c>
      <c r="AB27" s="56">
        <f t="shared" si="76"/>
        <v>1668000</v>
      </c>
      <c r="AC27" s="32">
        <f t="shared" si="77"/>
        <v>10824000</v>
      </c>
      <c r="AD27" s="55">
        <f t="shared" ref="AD27:AO27" si="78">AD14-AD26</f>
        <v>2300800</v>
      </c>
      <c r="AE27" s="55">
        <f t="shared" si="78"/>
        <v>2525600</v>
      </c>
      <c r="AF27" s="55">
        <f t="shared" si="78"/>
        <v>2685600</v>
      </c>
      <c r="AG27" s="55">
        <f t="shared" si="78"/>
        <v>2910400</v>
      </c>
      <c r="AH27" s="55">
        <f t="shared" si="78"/>
        <v>3005600</v>
      </c>
      <c r="AI27" s="55">
        <f t="shared" si="78"/>
        <v>2824400</v>
      </c>
      <c r="AJ27" s="55">
        <f t="shared" si="78"/>
        <v>2919600</v>
      </c>
      <c r="AK27" s="55">
        <f t="shared" si="78"/>
        <v>3144400</v>
      </c>
      <c r="AL27" s="55">
        <f t="shared" si="78"/>
        <v>3239600</v>
      </c>
      <c r="AM27" s="55">
        <f t="shared" si="78"/>
        <v>3464400</v>
      </c>
      <c r="AN27" s="55">
        <f t="shared" si="78"/>
        <v>3624400</v>
      </c>
      <c r="AO27" s="56">
        <f t="shared" si="78"/>
        <v>3849200</v>
      </c>
      <c r="AP27" s="32">
        <f t="shared" si="79"/>
        <v>36494000</v>
      </c>
      <c r="AQ27" s="39"/>
    </row>
    <row r="28" ht="15.75" customHeight="1">
      <c r="B28" s="57" t="s">
        <v>31</v>
      </c>
      <c r="C28" s="35" t="s">
        <v>32</v>
      </c>
      <c r="D28" s="58">
        <f t="shared" ref="D28:O28" si="80">20000*D25</f>
        <v>20000</v>
      </c>
      <c r="E28" s="58">
        <f t="shared" si="80"/>
        <v>20000</v>
      </c>
      <c r="F28" s="58">
        <f t="shared" si="80"/>
        <v>40000</v>
      </c>
      <c r="G28" s="58">
        <f t="shared" si="80"/>
        <v>80000</v>
      </c>
      <c r="H28" s="58">
        <f t="shared" si="80"/>
        <v>100000</v>
      </c>
      <c r="I28" s="58">
        <f t="shared" si="80"/>
        <v>140000</v>
      </c>
      <c r="J28" s="58">
        <f t="shared" si="80"/>
        <v>140000</v>
      </c>
      <c r="K28" s="58">
        <f t="shared" si="80"/>
        <v>180000</v>
      </c>
      <c r="L28" s="58">
        <f t="shared" si="80"/>
        <v>180000</v>
      </c>
      <c r="M28" s="58">
        <f t="shared" si="80"/>
        <v>220000</v>
      </c>
      <c r="N28" s="58">
        <f t="shared" si="80"/>
        <v>220000</v>
      </c>
      <c r="O28" s="58">
        <f t="shared" si="80"/>
        <v>260000</v>
      </c>
      <c r="P28" s="36">
        <f t="shared" si="75"/>
        <v>1600000</v>
      </c>
      <c r="Q28" s="58">
        <f t="shared" ref="Q28:AB28" si="81">20000*Q25</f>
        <v>280000</v>
      </c>
      <c r="R28" s="58">
        <f t="shared" si="81"/>
        <v>320000</v>
      </c>
      <c r="S28" s="58">
        <f t="shared" si="81"/>
        <v>340000</v>
      </c>
      <c r="T28" s="58">
        <f t="shared" si="81"/>
        <v>380000</v>
      </c>
      <c r="U28" s="58">
        <f t="shared" si="81"/>
        <v>380000</v>
      </c>
      <c r="V28" s="58">
        <f t="shared" si="81"/>
        <v>420000</v>
      </c>
      <c r="W28" s="58">
        <f t="shared" si="81"/>
        <v>420000</v>
      </c>
      <c r="X28" s="58">
        <f t="shared" si="81"/>
        <v>460000</v>
      </c>
      <c r="Y28" s="58">
        <f t="shared" si="81"/>
        <v>460000</v>
      </c>
      <c r="Z28" s="58">
        <f t="shared" si="81"/>
        <v>500000</v>
      </c>
      <c r="AA28" s="58">
        <f t="shared" si="81"/>
        <v>520000</v>
      </c>
      <c r="AB28" s="58">
        <f t="shared" si="81"/>
        <v>560000</v>
      </c>
      <c r="AC28" s="32">
        <f t="shared" si="77"/>
        <v>5040000</v>
      </c>
      <c r="AD28" s="58">
        <f t="shared" ref="AD28:AO28" si="82">20000*AD25</f>
        <v>560000</v>
      </c>
      <c r="AE28" s="58">
        <f t="shared" si="82"/>
        <v>600000</v>
      </c>
      <c r="AF28" s="58">
        <f t="shared" si="82"/>
        <v>620000</v>
      </c>
      <c r="AG28" s="58">
        <f t="shared" si="82"/>
        <v>660000</v>
      </c>
      <c r="AH28" s="58">
        <f t="shared" si="82"/>
        <v>660000</v>
      </c>
      <c r="AI28" s="58">
        <f t="shared" si="82"/>
        <v>720000</v>
      </c>
      <c r="AJ28" s="58">
        <f t="shared" si="82"/>
        <v>720000</v>
      </c>
      <c r="AK28" s="58">
        <f t="shared" si="82"/>
        <v>760000</v>
      </c>
      <c r="AL28" s="58">
        <f t="shared" si="82"/>
        <v>760000</v>
      </c>
      <c r="AM28" s="58">
        <f t="shared" si="82"/>
        <v>800000</v>
      </c>
      <c r="AN28" s="58">
        <f t="shared" si="82"/>
        <v>820000</v>
      </c>
      <c r="AO28" s="58">
        <f t="shared" si="82"/>
        <v>860000</v>
      </c>
      <c r="AP28" s="32">
        <f t="shared" si="79"/>
        <v>8540000</v>
      </c>
      <c r="AQ28" s="39"/>
    </row>
    <row r="29" ht="15.75" customHeight="1">
      <c r="B29" s="34"/>
      <c r="C29" s="35" t="s">
        <v>33</v>
      </c>
      <c r="D29" s="59">
        <v>0.0</v>
      </c>
      <c r="E29" s="59">
        <v>0.0</v>
      </c>
      <c r="F29" s="59">
        <v>0.0</v>
      </c>
      <c r="G29" s="59">
        <v>0.0</v>
      </c>
      <c r="H29" s="59">
        <v>0.0</v>
      </c>
      <c r="I29" s="58">
        <f>I25*3000</f>
        <v>21000</v>
      </c>
      <c r="J29" s="59">
        <v>0.0</v>
      </c>
      <c r="K29" s="59">
        <v>0.0</v>
      </c>
      <c r="L29" s="59">
        <v>0.0</v>
      </c>
      <c r="M29" s="59">
        <v>0.0</v>
      </c>
      <c r="N29" s="59">
        <v>0.0</v>
      </c>
      <c r="O29" s="58">
        <f>O25*3000</f>
        <v>39000</v>
      </c>
      <c r="P29" s="36">
        <f t="shared" si="75"/>
        <v>60000</v>
      </c>
      <c r="Q29" s="59">
        <v>0.0</v>
      </c>
      <c r="R29" s="59">
        <v>0.0</v>
      </c>
      <c r="S29" s="59">
        <v>0.0</v>
      </c>
      <c r="T29" s="59">
        <v>0.0</v>
      </c>
      <c r="U29" s="59">
        <v>0.0</v>
      </c>
      <c r="V29" s="58">
        <f>V25*3000</f>
        <v>63000</v>
      </c>
      <c r="W29" s="59">
        <v>0.0</v>
      </c>
      <c r="X29" s="59">
        <v>0.0</v>
      </c>
      <c r="Y29" s="59">
        <v>0.0</v>
      </c>
      <c r="Z29" s="59">
        <v>0.0</v>
      </c>
      <c r="AA29" s="59">
        <v>0.0</v>
      </c>
      <c r="AB29" s="58">
        <f>AB25*3000</f>
        <v>84000</v>
      </c>
      <c r="AC29" s="32">
        <f t="shared" si="77"/>
        <v>147000</v>
      </c>
      <c r="AD29" s="59">
        <v>0.0</v>
      </c>
      <c r="AE29" s="59">
        <v>0.0</v>
      </c>
      <c r="AF29" s="59">
        <v>0.0</v>
      </c>
      <c r="AG29" s="59">
        <v>0.0</v>
      </c>
      <c r="AH29" s="59">
        <v>0.0</v>
      </c>
      <c r="AI29" s="58">
        <f>AI25*3000</f>
        <v>108000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8">
        <f>AO25*3000</f>
        <v>129000</v>
      </c>
      <c r="AP29" s="32">
        <f t="shared" si="79"/>
        <v>237000</v>
      </c>
      <c r="AQ29" s="39"/>
    </row>
    <row r="30" ht="15.75" customHeight="1">
      <c r="B30" s="34"/>
      <c r="C30" s="27" t="s">
        <v>34</v>
      </c>
      <c r="D30" s="59">
        <v>10000.0</v>
      </c>
      <c r="E30" s="59">
        <v>10000.0</v>
      </c>
      <c r="F30" s="59">
        <v>10000.0</v>
      </c>
      <c r="G30" s="59">
        <v>10000.0</v>
      </c>
      <c r="H30" s="59">
        <v>10000.0</v>
      </c>
      <c r="I30" s="59">
        <v>10000.0</v>
      </c>
      <c r="J30" s="59">
        <v>10000.0</v>
      </c>
      <c r="K30" s="59">
        <v>10000.0</v>
      </c>
      <c r="L30" s="59">
        <v>10000.0</v>
      </c>
      <c r="M30" s="59">
        <v>10000.0</v>
      </c>
      <c r="N30" s="59">
        <v>10000.0</v>
      </c>
      <c r="O30" s="59">
        <v>10000.0</v>
      </c>
      <c r="P30" s="36">
        <f t="shared" si="75"/>
        <v>120000</v>
      </c>
      <c r="Q30" s="59">
        <v>10000.0</v>
      </c>
      <c r="R30" s="59">
        <v>10000.0</v>
      </c>
      <c r="S30" s="59">
        <v>10000.0</v>
      </c>
      <c r="T30" s="59">
        <v>10000.0</v>
      </c>
      <c r="U30" s="59">
        <v>10000.0</v>
      </c>
      <c r="V30" s="59">
        <v>10000.0</v>
      </c>
      <c r="W30" s="59">
        <v>10000.0</v>
      </c>
      <c r="X30" s="59">
        <v>10000.0</v>
      </c>
      <c r="Y30" s="59">
        <v>10000.0</v>
      </c>
      <c r="Z30" s="59">
        <v>10000.0</v>
      </c>
      <c r="AA30" s="59">
        <v>10000.0</v>
      </c>
      <c r="AB30" s="59">
        <v>10000.0</v>
      </c>
      <c r="AC30" s="32">
        <f t="shared" si="77"/>
        <v>120000</v>
      </c>
      <c r="AD30" s="59">
        <v>10000.0</v>
      </c>
      <c r="AE30" s="59">
        <v>10000.0</v>
      </c>
      <c r="AF30" s="59">
        <v>10000.0</v>
      </c>
      <c r="AG30" s="59">
        <v>10000.0</v>
      </c>
      <c r="AH30" s="59">
        <v>10000.0</v>
      </c>
      <c r="AI30" s="59">
        <v>10000.0</v>
      </c>
      <c r="AJ30" s="59">
        <v>10000.0</v>
      </c>
      <c r="AK30" s="59">
        <v>10000.0</v>
      </c>
      <c r="AL30" s="59">
        <v>10000.0</v>
      </c>
      <c r="AM30" s="59">
        <v>10000.0</v>
      </c>
      <c r="AN30" s="59">
        <v>10000.0</v>
      </c>
      <c r="AO30" s="59">
        <v>10000.0</v>
      </c>
      <c r="AP30" s="32">
        <f t="shared" si="79"/>
        <v>120000</v>
      </c>
      <c r="AQ30" s="39"/>
    </row>
    <row r="31" ht="15.75" customHeight="1">
      <c r="B31" s="34"/>
      <c r="C31" s="27" t="s">
        <v>35</v>
      </c>
      <c r="D31" s="59">
        <v>0.0</v>
      </c>
      <c r="E31" s="59">
        <v>0.0</v>
      </c>
      <c r="F31" s="59">
        <v>0.0</v>
      </c>
      <c r="G31" s="59">
        <v>0.0</v>
      </c>
      <c r="H31" s="59">
        <v>0.0</v>
      </c>
      <c r="I31" s="59">
        <v>0.0</v>
      </c>
      <c r="J31" s="59">
        <v>0.0</v>
      </c>
      <c r="K31" s="59">
        <v>0.0</v>
      </c>
      <c r="L31" s="59">
        <v>0.0</v>
      </c>
      <c r="M31" s="59">
        <v>0.0</v>
      </c>
      <c r="N31" s="59">
        <v>0.0</v>
      </c>
      <c r="O31" s="59">
        <v>0.0</v>
      </c>
      <c r="P31" s="36">
        <f t="shared" si="75"/>
        <v>0</v>
      </c>
      <c r="Q31" s="59">
        <v>30000.0</v>
      </c>
      <c r="R31" s="59">
        <v>30000.0</v>
      </c>
      <c r="S31" s="59">
        <v>30000.0</v>
      </c>
      <c r="T31" s="59">
        <v>30000.0</v>
      </c>
      <c r="U31" s="59">
        <v>30000.0</v>
      </c>
      <c r="V31" s="59">
        <v>30000.0</v>
      </c>
      <c r="W31" s="59">
        <v>30000.0</v>
      </c>
      <c r="X31" s="59">
        <v>30000.0</v>
      </c>
      <c r="Y31" s="59">
        <v>30000.0</v>
      </c>
      <c r="Z31" s="59">
        <v>30000.0</v>
      </c>
      <c r="AA31" s="59">
        <v>30000.0</v>
      </c>
      <c r="AB31" s="59">
        <v>30000.0</v>
      </c>
      <c r="AC31" s="32">
        <f t="shared" si="77"/>
        <v>360000</v>
      </c>
      <c r="AD31" s="59">
        <v>30000.0</v>
      </c>
      <c r="AE31" s="59">
        <v>30000.0</v>
      </c>
      <c r="AF31" s="59">
        <v>30000.0</v>
      </c>
      <c r="AG31" s="59">
        <v>30000.0</v>
      </c>
      <c r="AH31" s="59">
        <v>30000.0</v>
      </c>
      <c r="AI31" s="59">
        <v>30000.0</v>
      </c>
      <c r="AJ31" s="59">
        <v>30000.0</v>
      </c>
      <c r="AK31" s="59">
        <v>30000.0</v>
      </c>
      <c r="AL31" s="59">
        <v>30000.0</v>
      </c>
      <c r="AM31" s="59">
        <v>30000.0</v>
      </c>
      <c r="AN31" s="59">
        <v>30000.0</v>
      </c>
      <c r="AO31" s="59">
        <v>30000.0</v>
      </c>
      <c r="AP31" s="32">
        <f t="shared" si="79"/>
        <v>360000</v>
      </c>
      <c r="AQ31" s="39"/>
    </row>
    <row r="32" ht="15.75" customHeight="1">
      <c r="B32" s="34"/>
      <c r="C32" s="35" t="s">
        <v>36</v>
      </c>
      <c r="D32" s="38">
        <f t="shared" ref="D32:O32" si="83">D33+D34</f>
        <v>200000</v>
      </c>
      <c r="E32" s="38">
        <f t="shared" si="83"/>
        <v>150000</v>
      </c>
      <c r="F32" s="38">
        <f t="shared" si="83"/>
        <v>130000</v>
      </c>
      <c r="G32" s="38">
        <f t="shared" si="83"/>
        <v>190000</v>
      </c>
      <c r="H32" s="38">
        <f t="shared" si="83"/>
        <v>220000</v>
      </c>
      <c r="I32" s="38">
        <f t="shared" si="83"/>
        <v>280000</v>
      </c>
      <c r="J32" s="38">
        <f t="shared" si="83"/>
        <v>280000</v>
      </c>
      <c r="K32" s="38">
        <f t="shared" si="83"/>
        <v>340000</v>
      </c>
      <c r="L32" s="38">
        <f t="shared" si="83"/>
        <v>340000</v>
      </c>
      <c r="M32" s="38">
        <f t="shared" si="83"/>
        <v>400000</v>
      </c>
      <c r="N32" s="38">
        <f t="shared" si="83"/>
        <v>370000</v>
      </c>
      <c r="O32" s="38">
        <f t="shared" si="83"/>
        <v>400000</v>
      </c>
      <c r="P32" s="36">
        <f t="shared" si="75"/>
        <v>3300000</v>
      </c>
      <c r="Q32" s="38">
        <f t="shared" ref="Q32:AB32" si="84">Q33+Q34</f>
        <v>370000</v>
      </c>
      <c r="R32" s="38">
        <f t="shared" si="84"/>
        <v>400000</v>
      </c>
      <c r="S32" s="38">
        <f t="shared" si="84"/>
        <v>400000</v>
      </c>
      <c r="T32" s="38">
        <f t="shared" si="84"/>
        <v>430000</v>
      </c>
      <c r="U32" s="38">
        <f t="shared" si="84"/>
        <v>400000</v>
      </c>
      <c r="V32" s="38">
        <f t="shared" si="84"/>
        <v>430000</v>
      </c>
      <c r="W32" s="38">
        <f t="shared" si="84"/>
        <v>400000</v>
      </c>
      <c r="X32" s="38">
        <f t="shared" si="84"/>
        <v>430000</v>
      </c>
      <c r="Y32" s="38">
        <f t="shared" si="84"/>
        <v>400000</v>
      </c>
      <c r="Z32" s="38">
        <f t="shared" si="84"/>
        <v>430000</v>
      </c>
      <c r="AA32" s="38">
        <f t="shared" si="84"/>
        <v>430000</v>
      </c>
      <c r="AB32" s="38">
        <f t="shared" si="84"/>
        <v>460000</v>
      </c>
      <c r="AC32" s="32">
        <f t="shared" si="77"/>
        <v>4980000</v>
      </c>
      <c r="AD32" s="38">
        <f t="shared" ref="AD32:AO32" si="85">AD33+AD34</f>
        <v>430000</v>
      </c>
      <c r="AE32" s="38">
        <f t="shared" si="85"/>
        <v>460000</v>
      </c>
      <c r="AF32" s="38">
        <f t="shared" si="85"/>
        <v>460000</v>
      </c>
      <c r="AG32" s="38">
        <f t="shared" si="85"/>
        <v>490000</v>
      </c>
      <c r="AH32" s="38">
        <f t="shared" si="85"/>
        <v>460000</v>
      </c>
      <c r="AI32" s="38">
        <f t="shared" si="85"/>
        <v>490000</v>
      </c>
      <c r="AJ32" s="38">
        <f t="shared" si="85"/>
        <v>460000</v>
      </c>
      <c r="AK32" s="38">
        <f t="shared" si="85"/>
        <v>490000</v>
      </c>
      <c r="AL32" s="38">
        <f t="shared" si="85"/>
        <v>460000</v>
      </c>
      <c r="AM32" s="38">
        <f t="shared" si="85"/>
        <v>490000</v>
      </c>
      <c r="AN32" s="38">
        <f t="shared" si="85"/>
        <v>490000</v>
      </c>
      <c r="AO32" s="38">
        <f t="shared" si="85"/>
        <v>520000</v>
      </c>
      <c r="AP32" s="32">
        <f t="shared" si="79"/>
        <v>5700000</v>
      </c>
      <c r="AQ32" s="39"/>
    </row>
    <row r="33" ht="15.75" customHeight="1">
      <c r="B33" s="34"/>
      <c r="C33" s="35" t="s">
        <v>37</v>
      </c>
      <c r="D33" s="41">
        <v>200000.0</v>
      </c>
      <c r="E33" s="41">
        <v>150000.0</v>
      </c>
      <c r="F33" s="41">
        <v>100000.0</v>
      </c>
      <c r="G33" s="41">
        <v>100000.0</v>
      </c>
      <c r="H33" s="41">
        <v>100000.0</v>
      </c>
      <c r="I33" s="41">
        <v>100000.0</v>
      </c>
      <c r="J33" s="41">
        <v>100000.0</v>
      </c>
      <c r="K33" s="41">
        <v>100000.0</v>
      </c>
      <c r="L33" s="41">
        <v>100000.0</v>
      </c>
      <c r="M33" s="41">
        <v>100000.0</v>
      </c>
      <c r="N33" s="41">
        <v>100000.0</v>
      </c>
      <c r="O33" s="41">
        <v>100000.0</v>
      </c>
      <c r="P33" s="36">
        <f t="shared" si="75"/>
        <v>1350000</v>
      </c>
      <c r="Q33" s="41">
        <v>100000.0</v>
      </c>
      <c r="R33" s="41">
        <v>100000.0</v>
      </c>
      <c r="S33" s="41">
        <v>100000.0</v>
      </c>
      <c r="T33" s="41">
        <v>100000.0</v>
      </c>
      <c r="U33" s="41">
        <v>100000.0</v>
      </c>
      <c r="V33" s="41">
        <v>100000.0</v>
      </c>
      <c r="W33" s="41">
        <v>100000.0</v>
      </c>
      <c r="X33" s="41">
        <v>100000.0</v>
      </c>
      <c r="Y33" s="41">
        <v>100000.0</v>
      </c>
      <c r="Z33" s="41">
        <v>100000.0</v>
      </c>
      <c r="AA33" s="41">
        <v>100000.0</v>
      </c>
      <c r="AB33" s="41">
        <v>100000.0</v>
      </c>
      <c r="AC33" s="32">
        <f t="shared" si="77"/>
        <v>1200000</v>
      </c>
      <c r="AD33" s="41">
        <v>100000.0</v>
      </c>
      <c r="AE33" s="41">
        <v>100000.0</v>
      </c>
      <c r="AF33" s="41">
        <v>100000.0</v>
      </c>
      <c r="AG33" s="41">
        <v>100000.0</v>
      </c>
      <c r="AH33" s="41">
        <v>100000.0</v>
      </c>
      <c r="AI33" s="41">
        <v>100000.0</v>
      </c>
      <c r="AJ33" s="41">
        <v>100000.0</v>
      </c>
      <c r="AK33" s="41">
        <v>100000.0</v>
      </c>
      <c r="AL33" s="41">
        <v>100000.0</v>
      </c>
      <c r="AM33" s="41">
        <v>100000.0</v>
      </c>
      <c r="AN33" s="41">
        <v>100000.0</v>
      </c>
      <c r="AO33" s="41">
        <v>100000.0</v>
      </c>
      <c r="AP33" s="32">
        <f t="shared" si="79"/>
        <v>1200000</v>
      </c>
      <c r="AQ33" s="39"/>
    </row>
    <row r="34" ht="15.75" customHeight="1">
      <c r="B34" s="34"/>
      <c r="C34" s="35" t="s">
        <v>38</v>
      </c>
      <c r="D34" s="38">
        <f t="shared" ref="D34:O34" si="86">(D7*30000)</f>
        <v>0</v>
      </c>
      <c r="E34" s="38">
        <f t="shared" si="86"/>
        <v>0</v>
      </c>
      <c r="F34" s="38">
        <f t="shared" si="86"/>
        <v>30000</v>
      </c>
      <c r="G34" s="38">
        <f t="shared" si="86"/>
        <v>90000</v>
      </c>
      <c r="H34" s="38">
        <f t="shared" si="86"/>
        <v>120000</v>
      </c>
      <c r="I34" s="38">
        <f t="shared" si="86"/>
        <v>180000</v>
      </c>
      <c r="J34" s="38">
        <f t="shared" si="86"/>
        <v>180000</v>
      </c>
      <c r="K34" s="38">
        <f t="shared" si="86"/>
        <v>240000</v>
      </c>
      <c r="L34" s="38">
        <f t="shared" si="86"/>
        <v>240000</v>
      </c>
      <c r="M34" s="38">
        <f t="shared" si="86"/>
        <v>300000</v>
      </c>
      <c r="N34" s="38">
        <f t="shared" si="86"/>
        <v>270000</v>
      </c>
      <c r="O34" s="38">
        <f t="shared" si="86"/>
        <v>300000</v>
      </c>
      <c r="P34" s="36">
        <f t="shared" si="75"/>
        <v>1950000</v>
      </c>
      <c r="Q34" s="38">
        <f t="shared" ref="Q34:AB34" si="87">(Q7*30000)</f>
        <v>270000</v>
      </c>
      <c r="R34" s="38">
        <f t="shared" si="87"/>
        <v>300000</v>
      </c>
      <c r="S34" s="38">
        <f t="shared" si="87"/>
        <v>300000</v>
      </c>
      <c r="T34" s="38">
        <f t="shared" si="87"/>
        <v>330000</v>
      </c>
      <c r="U34" s="38">
        <f t="shared" si="87"/>
        <v>300000</v>
      </c>
      <c r="V34" s="38">
        <f t="shared" si="87"/>
        <v>330000</v>
      </c>
      <c r="W34" s="38">
        <f t="shared" si="87"/>
        <v>300000</v>
      </c>
      <c r="X34" s="38">
        <f t="shared" si="87"/>
        <v>330000</v>
      </c>
      <c r="Y34" s="38">
        <f t="shared" si="87"/>
        <v>300000</v>
      </c>
      <c r="Z34" s="38">
        <f t="shared" si="87"/>
        <v>330000</v>
      </c>
      <c r="AA34" s="38">
        <f t="shared" si="87"/>
        <v>330000</v>
      </c>
      <c r="AB34" s="38">
        <f t="shared" si="87"/>
        <v>360000</v>
      </c>
      <c r="AC34" s="32">
        <f t="shared" si="77"/>
        <v>3780000</v>
      </c>
      <c r="AD34" s="38">
        <f t="shared" ref="AD34:AO34" si="88">(AD7*30000)</f>
        <v>330000</v>
      </c>
      <c r="AE34" s="38">
        <f t="shared" si="88"/>
        <v>360000</v>
      </c>
      <c r="AF34" s="38">
        <f t="shared" si="88"/>
        <v>360000</v>
      </c>
      <c r="AG34" s="38">
        <f t="shared" si="88"/>
        <v>390000</v>
      </c>
      <c r="AH34" s="38">
        <f t="shared" si="88"/>
        <v>360000</v>
      </c>
      <c r="AI34" s="38">
        <f t="shared" si="88"/>
        <v>390000</v>
      </c>
      <c r="AJ34" s="38">
        <f t="shared" si="88"/>
        <v>360000</v>
      </c>
      <c r="AK34" s="38">
        <f t="shared" si="88"/>
        <v>390000</v>
      </c>
      <c r="AL34" s="38">
        <f t="shared" si="88"/>
        <v>360000</v>
      </c>
      <c r="AM34" s="38">
        <f t="shared" si="88"/>
        <v>390000</v>
      </c>
      <c r="AN34" s="38">
        <f t="shared" si="88"/>
        <v>390000</v>
      </c>
      <c r="AO34" s="38">
        <f t="shared" si="88"/>
        <v>420000</v>
      </c>
      <c r="AP34" s="32">
        <f t="shared" si="79"/>
        <v>4500000</v>
      </c>
      <c r="AQ34" s="39"/>
    </row>
    <row r="35" ht="15.75" customHeight="1">
      <c r="B35" s="34"/>
      <c r="C35" s="35" t="s">
        <v>35</v>
      </c>
      <c r="D35" s="41">
        <v>0.0</v>
      </c>
      <c r="E35" s="41">
        <v>0.0</v>
      </c>
      <c r="F35" s="41">
        <v>0.0</v>
      </c>
      <c r="G35" s="41">
        <v>0.0</v>
      </c>
      <c r="H35" s="41">
        <v>0.0</v>
      </c>
      <c r="I35" s="41">
        <v>0.0</v>
      </c>
      <c r="J35" s="41">
        <v>0.0</v>
      </c>
      <c r="K35" s="41">
        <v>0.0</v>
      </c>
      <c r="L35" s="41">
        <v>0.0</v>
      </c>
      <c r="M35" s="41">
        <v>0.0</v>
      </c>
      <c r="N35" s="41">
        <v>0.0</v>
      </c>
      <c r="O35" s="41">
        <v>0.0</v>
      </c>
      <c r="P35" s="36">
        <f t="shared" si="75"/>
        <v>0</v>
      </c>
      <c r="Q35" s="41">
        <v>0.0</v>
      </c>
      <c r="R35" s="41">
        <v>0.0</v>
      </c>
      <c r="S35" s="41">
        <v>0.0</v>
      </c>
      <c r="T35" s="41">
        <v>0.0</v>
      </c>
      <c r="U35" s="41">
        <v>0.0</v>
      </c>
      <c r="V35" s="41">
        <v>0.0</v>
      </c>
      <c r="W35" s="41">
        <v>0.0</v>
      </c>
      <c r="X35" s="41">
        <v>0.0</v>
      </c>
      <c r="Y35" s="41">
        <v>0.0</v>
      </c>
      <c r="Z35" s="41">
        <v>0.0</v>
      </c>
      <c r="AA35" s="41">
        <v>0.0</v>
      </c>
      <c r="AB35" s="41">
        <v>0.0</v>
      </c>
      <c r="AC35" s="32">
        <f t="shared" si="77"/>
        <v>0</v>
      </c>
      <c r="AD35" s="41">
        <v>0.0</v>
      </c>
      <c r="AE35" s="41">
        <v>0.0</v>
      </c>
      <c r="AF35" s="41">
        <v>0.0</v>
      </c>
      <c r="AG35" s="41">
        <v>0.0</v>
      </c>
      <c r="AH35" s="41">
        <v>0.0</v>
      </c>
      <c r="AI35" s="41">
        <v>0.0</v>
      </c>
      <c r="AJ35" s="41">
        <v>0.0</v>
      </c>
      <c r="AK35" s="41">
        <v>0.0</v>
      </c>
      <c r="AL35" s="41">
        <v>0.0</v>
      </c>
      <c r="AM35" s="41">
        <v>0.0</v>
      </c>
      <c r="AN35" s="41">
        <v>0.0</v>
      </c>
      <c r="AO35" s="41">
        <v>0.0</v>
      </c>
      <c r="AP35" s="32">
        <f t="shared" si="79"/>
        <v>0</v>
      </c>
      <c r="AQ35" s="39"/>
    </row>
    <row r="36" ht="15.75" customHeight="1">
      <c r="B36" s="34"/>
      <c r="C36" s="35" t="s">
        <v>39</v>
      </c>
      <c r="D36" s="38">
        <f t="shared" ref="D36:O36" si="89">SUM(D37:D40)</f>
        <v>10500000</v>
      </c>
      <c r="E36" s="38">
        <f t="shared" si="89"/>
        <v>0</v>
      </c>
      <c r="F36" s="38">
        <f t="shared" si="89"/>
        <v>150000</v>
      </c>
      <c r="G36" s="38">
        <f t="shared" si="89"/>
        <v>150000</v>
      </c>
      <c r="H36" s="38">
        <f t="shared" si="89"/>
        <v>150000</v>
      </c>
      <c r="I36" s="38">
        <f t="shared" si="89"/>
        <v>150000</v>
      </c>
      <c r="J36" s="38">
        <f t="shared" si="89"/>
        <v>150000</v>
      </c>
      <c r="K36" s="38">
        <f t="shared" si="89"/>
        <v>150000</v>
      </c>
      <c r="L36" s="38">
        <f t="shared" si="89"/>
        <v>150000</v>
      </c>
      <c r="M36" s="38">
        <f t="shared" si="89"/>
        <v>150000</v>
      </c>
      <c r="N36" s="38">
        <f t="shared" si="89"/>
        <v>150000</v>
      </c>
      <c r="O36" s="38">
        <f t="shared" si="89"/>
        <v>150000</v>
      </c>
      <c r="P36" s="36">
        <f t="shared" si="75"/>
        <v>12000000</v>
      </c>
      <c r="Q36" s="38">
        <f t="shared" ref="Q36:AB36" si="90">SUM(Q37:Q40)</f>
        <v>300000</v>
      </c>
      <c r="R36" s="38">
        <f t="shared" si="90"/>
        <v>300000</v>
      </c>
      <c r="S36" s="38">
        <f t="shared" si="90"/>
        <v>300000</v>
      </c>
      <c r="T36" s="38">
        <f t="shared" si="90"/>
        <v>300000</v>
      </c>
      <c r="U36" s="38">
        <f t="shared" si="90"/>
        <v>300000</v>
      </c>
      <c r="V36" s="38">
        <f t="shared" si="90"/>
        <v>300000</v>
      </c>
      <c r="W36" s="38">
        <f t="shared" si="90"/>
        <v>300000</v>
      </c>
      <c r="X36" s="38">
        <f t="shared" si="90"/>
        <v>300000</v>
      </c>
      <c r="Y36" s="38">
        <f t="shared" si="90"/>
        <v>300000</v>
      </c>
      <c r="Z36" s="38">
        <f t="shared" si="90"/>
        <v>300000</v>
      </c>
      <c r="AA36" s="38">
        <f t="shared" si="90"/>
        <v>300000</v>
      </c>
      <c r="AB36" s="38">
        <f t="shared" si="90"/>
        <v>300000</v>
      </c>
      <c r="AC36" s="32">
        <f t="shared" si="77"/>
        <v>3600000</v>
      </c>
      <c r="AD36" s="38">
        <f t="shared" ref="AD36:AO36" si="91">SUM(AD37:AD40)</f>
        <v>450000</v>
      </c>
      <c r="AE36" s="38">
        <f t="shared" si="91"/>
        <v>450000</v>
      </c>
      <c r="AF36" s="38">
        <f t="shared" si="91"/>
        <v>450000</v>
      </c>
      <c r="AG36" s="38">
        <f t="shared" si="91"/>
        <v>450000</v>
      </c>
      <c r="AH36" s="38">
        <f t="shared" si="91"/>
        <v>450000</v>
      </c>
      <c r="AI36" s="38">
        <f t="shared" si="91"/>
        <v>450000</v>
      </c>
      <c r="AJ36" s="38">
        <f t="shared" si="91"/>
        <v>450000</v>
      </c>
      <c r="AK36" s="38">
        <f t="shared" si="91"/>
        <v>450000</v>
      </c>
      <c r="AL36" s="38">
        <f t="shared" si="91"/>
        <v>450000</v>
      </c>
      <c r="AM36" s="38">
        <f t="shared" si="91"/>
        <v>450000</v>
      </c>
      <c r="AN36" s="38">
        <f t="shared" si="91"/>
        <v>450000</v>
      </c>
      <c r="AO36" s="38">
        <f t="shared" si="91"/>
        <v>450000</v>
      </c>
      <c r="AP36" s="32">
        <f t="shared" si="79"/>
        <v>5400000</v>
      </c>
      <c r="AQ36" s="39"/>
    </row>
    <row r="37" ht="15.0" customHeight="1">
      <c r="B37" s="34"/>
      <c r="C37" s="27" t="s">
        <v>40</v>
      </c>
      <c r="D37" s="41">
        <f>850000*12</f>
        <v>10200000</v>
      </c>
      <c r="E37" s="41">
        <v>0.0</v>
      </c>
      <c r="F37" s="41">
        <v>0.0</v>
      </c>
      <c r="G37" s="41">
        <v>0.0</v>
      </c>
      <c r="H37" s="41">
        <v>0.0</v>
      </c>
      <c r="I37" s="41">
        <v>0.0</v>
      </c>
      <c r="J37" s="41">
        <v>0.0</v>
      </c>
      <c r="K37" s="41">
        <v>0.0</v>
      </c>
      <c r="L37" s="41">
        <v>0.0</v>
      </c>
      <c r="M37" s="41">
        <v>0.0</v>
      </c>
      <c r="N37" s="41">
        <v>0.0</v>
      </c>
      <c r="O37" s="41">
        <v>0.0</v>
      </c>
      <c r="P37" s="36">
        <f t="shared" si="75"/>
        <v>10200000</v>
      </c>
      <c r="Q37" s="41">
        <v>0.0</v>
      </c>
      <c r="R37" s="41">
        <v>0.0</v>
      </c>
      <c r="S37" s="41">
        <v>0.0</v>
      </c>
      <c r="T37" s="41">
        <v>0.0</v>
      </c>
      <c r="U37" s="41">
        <v>0.0</v>
      </c>
      <c r="V37" s="41">
        <v>0.0</v>
      </c>
      <c r="W37" s="41">
        <v>0.0</v>
      </c>
      <c r="X37" s="41">
        <v>0.0</v>
      </c>
      <c r="Y37" s="41">
        <v>0.0</v>
      </c>
      <c r="Z37" s="41">
        <v>0.0</v>
      </c>
      <c r="AA37" s="41">
        <v>0.0</v>
      </c>
      <c r="AB37" s="41">
        <v>0.0</v>
      </c>
      <c r="AC37" s="32">
        <f t="shared" si="77"/>
        <v>0</v>
      </c>
      <c r="AD37" s="41">
        <v>0.0</v>
      </c>
      <c r="AE37" s="41">
        <v>0.0</v>
      </c>
      <c r="AF37" s="41">
        <v>0.0</v>
      </c>
      <c r="AG37" s="41">
        <v>0.0</v>
      </c>
      <c r="AH37" s="41">
        <v>0.0</v>
      </c>
      <c r="AI37" s="41">
        <v>0.0</v>
      </c>
      <c r="AJ37" s="41">
        <v>0.0</v>
      </c>
      <c r="AK37" s="41">
        <v>0.0</v>
      </c>
      <c r="AL37" s="41">
        <v>0.0</v>
      </c>
      <c r="AM37" s="41">
        <v>0.0</v>
      </c>
      <c r="AN37" s="41">
        <v>0.0</v>
      </c>
      <c r="AO37" s="41">
        <v>0.0</v>
      </c>
      <c r="AP37" s="32">
        <f t="shared" si="79"/>
        <v>0</v>
      </c>
      <c r="AQ37" s="39"/>
    </row>
    <row r="38" ht="15.0" customHeight="1">
      <c r="B38" s="34"/>
      <c r="C38" s="27" t="s">
        <v>41</v>
      </c>
      <c r="D38" s="41">
        <v>0.0</v>
      </c>
      <c r="E38" s="41">
        <v>0.0</v>
      </c>
      <c r="F38" s="41">
        <v>0.0</v>
      </c>
      <c r="G38" s="41">
        <v>0.0</v>
      </c>
      <c r="H38" s="41">
        <v>0.0</v>
      </c>
      <c r="I38" s="41">
        <v>0.0</v>
      </c>
      <c r="J38" s="41">
        <v>0.0</v>
      </c>
      <c r="K38" s="41">
        <v>0.0</v>
      </c>
      <c r="L38" s="41">
        <v>0.0</v>
      </c>
      <c r="M38" s="41">
        <v>0.0</v>
      </c>
      <c r="N38" s="41">
        <v>0.0</v>
      </c>
      <c r="O38" s="41">
        <v>0.0</v>
      </c>
      <c r="P38" s="36">
        <f t="shared" si="75"/>
        <v>0</v>
      </c>
      <c r="Q38" s="41">
        <v>0.0</v>
      </c>
      <c r="R38" s="41">
        <v>0.0</v>
      </c>
      <c r="S38" s="41">
        <v>0.0</v>
      </c>
      <c r="T38" s="41">
        <v>0.0</v>
      </c>
      <c r="U38" s="41">
        <v>0.0</v>
      </c>
      <c r="V38" s="41">
        <v>0.0</v>
      </c>
      <c r="W38" s="41">
        <v>0.0</v>
      </c>
      <c r="X38" s="41">
        <v>0.0</v>
      </c>
      <c r="Y38" s="41">
        <v>0.0</v>
      </c>
      <c r="Z38" s="41">
        <v>0.0</v>
      </c>
      <c r="AA38" s="41">
        <v>0.0</v>
      </c>
      <c r="AB38" s="41">
        <v>0.0</v>
      </c>
      <c r="AC38" s="32">
        <f t="shared" si="77"/>
        <v>0</v>
      </c>
      <c r="AD38" s="41">
        <v>0.0</v>
      </c>
      <c r="AE38" s="41">
        <v>0.0</v>
      </c>
      <c r="AF38" s="41">
        <v>0.0</v>
      </c>
      <c r="AG38" s="41">
        <v>0.0</v>
      </c>
      <c r="AH38" s="41">
        <v>0.0</v>
      </c>
      <c r="AI38" s="41">
        <v>0.0</v>
      </c>
      <c r="AJ38" s="41">
        <v>0.0</v>
      </c>
      <c r="AK38" s="41">
        <v>0.0</v>
      </c>
      <c r="AL38" s="41">
        <v>0.0</v>
      </c>
      <c r="AM38" s="41">
        <v>0.0</v>
      </c>
      <c r="AN38" s="41">
        <v>0.0</v>
      </c>
      <c r="AO38" s="41">
        <v>0.0</v>
      </c>
      <c r="AP38" s="32">
        <f t="shared" si="79"/>
        <v>0</v>
      </c>
      <c r="AQ38" s="39"/>
    </row>
    <row r="39" ht="15.0" customHeight="1">
      <c r="B39" s="34"/>
      <c r="C39" s="27" t="s">
        <v>42</v>
      </c>
      <c r="D39" s="41">
        <v>0.0</v>
      </c>
      <c r="E39" s="41">
        <v>0.0</v>
      </c>
      <c r="F39" s="41">
        <v>0.0</v>
      </c>
      <c r="G39" s="41">
        <v>0.0</v>
      </c>
      <c r="H39" s="41">
        <v>0.0</v>
      </c>
      <c r="I39" s="41">
        <v>0.0</v>
      </c>
      <c r="J39" s="41">
        <v>0.0</v>
      </c>
      <c r="K39" s="41">
        <v>0.0</v>
      </c>
      <c r="L39" s="41">
        <v>0.0</v>
      </c>
      <c r="M39" s="41">
        <v>0.0</v>
      </c>
      <c r="N39" s="41">
        <v>0.0</v>
      </c>
      <c r="O39" s="41">
        <v>0.0</v>
      </c>
      <c r="P39" s="36">
        <f t="shared" si="75"/>
        <v>0</v>
      </c>
      <c r="Q39" s="41">
        <v>0.0</v>
      </c>
      <c r="R39" s="41">
        <v>0.0</v>
      </c>
      <c r="S39" s="41">
        <v>0.0</v>
      </c>
      <c r="T39" s="41">
        <v>0.0</v>
      </c>
      <c r="U39" s="41">
        <v>0.0</v>
      </c>
      <c r="V39" s="41">
        <v>0.0</v>
      </c>
      <c r="W39" s="41">
        <v>0.0</v>
      </c>
      <c r="X39" s="41">
        <v>0.0</v>
      </c>
      <c r="Y39" s="41">
        <v>0.0</v>
      </c>
      <c r="Z39" s="41">
        <v>0.0</v>
      </c>
      <c r="AA39" s="41">
        <v>0.0</v>
      </c>
      <c r="AB39" s="41">
        <v>0.0</v>
      </c>
      <c r="AC39" s="32">
        <f t="shared" si="77"/>
        <v>0</v>
      </c>
      <c r="AD39" s="41">
        <v>0.0</v>
      </c>
      <c r="AE39" s="41">
        <v>0.0</v>
      </c>
      <c r="AF39" s="41">
        <v>0.0</v>
      </c>
      <c r="AG39" s="41">
        <v>0.0</v>
      </c>
      <c r="AH39" s="41">
        <v>0.0</v>
      </c>
      <c r="AI39" s="41">
        <v>0.0</v>
      </c>
      <c r="AJ39" s="41">
        <v>0.0</v>
      </c>
      <c r="AK39" s="41">
        <v>0.0</v>
      </c>
      <c r="AL39" s="41">
        <v>0.0</v>
      </c>
      <c r="AM39" s="41">
        <v>0.0</v>
      </c>
      <c r="AN39" s="41">
        <v>0.0</v>
      </c>
      <c r="AO39" s="41">
        <v>0.0</v>
      </c>
      <c r="AP39" s="32">
        <f t="shared" si="79"/>
        <v>0</v>
      </c>
      <c r="AQ39" s="39"/>
    </row>
    <row r="40" ht="15.0" customHeight="1">
      <c r="B40" s="34"/>
      <c r="C40" s="27" t="s">
        <v>43</v>
      </c>
      <c r="D40" s="41">
        <v>300000.0</v>
      </c>
      <c r="E40" s="41">
        <v>0.0</v>
      </c>
      <c r="F40" s="41">
        <v>150000.0</v>
      </c>
      <c r="G40" s="41">
        <v>150000.0</v>
      </c>
      <c r="H40" s="41">
        <v>150000.0</v>
      </c>
      <c r="I40" s="41">
        <v>150000.0</v>
      </c>
      <c r="J40" s="41">
        <v>150000.0</v>
      </c>
      <c r="K40" s="41">
        <v>150000.0</v>
      </c>
      <c r="L40" s="41">
        <v>150000.0</v>
      </c>
      <c r="M40" s="41">
        <v>150000.0</v>
      </c>
      <c r="N40" s="41">
        <v>150000.0</v>
      </c>
      <c r="O40" s="41">
        <v>150000.0</v>
      </c>
      <c r="P40" s="36">
        <f t="shared" si="75"/>
        <v>1800000</v>
      </c>
      <c r="Q40" s="41">
        <v>300000.0</v>
      </c>
      <c r="R40" s="41">
        <v>300000.0</v>
      </c>
      <c r="S40" s="41">
        <v>300000.0</v>
      </c>
      <c r="T40" s="41">
        <v>300000.0</v>
      </c>
      <c r="U40" s="41">
        <v>300000.0</v>
      </c>
      <c r="V40" s="41">
        <v>300000.0</v>
      </c>
      <c r="W40" s="41">
        <v>300000.0</v>
      </c>
      <c r="X40" s="41">
        <v>300000.0</v>
      </c>
      <c r="Y40" s="41">
        <v>300000.0</v>
      </c>
      <c r="Z40" s="41">
        <v>300000.0</v>
      </c>
      <c r="AA40" s="41">
        <v>300000.0</v>
      </c>
      <c r="AB40" s="41">
        <v>300000.0</v>
      </c>
      <c r="AC40" s="32">
        <f t="shared" si="77"/>
        <v>3600000</v>
      </c>
      <c r="AD40" s="41">
        <v>450000.0</v>
      </c>
      <c r="AE40" s="41">
        <v>450000.0</v>
      </c>
      <c r="AF40" s="41">
        <v>450000.0</v>
      </c>
      <c r="AG40" s="41">
        <v>450000.0</v>
      </c>
      <c r="AH40" s="41">
        <v>450000.0</v>
      </c>
      <c r="AI40" s="41">
        <v>450000.0</v>
      </c>
      <c r="AJ40" s="41">
        <v>450000.0</v>
      </c>
      <c r="AK40" s="41">
        <v>450000.0</v>
      </c>
      <c r="AL40" s="41">
        <v>450000.0</v>
      </c>
      <c r="AM40" s="41">
        <v>450000.0</v>
      </c>
      <c r="AN40" s="41">
        <v>450000.0</v>
      </c>
      <c r="AO40" s="41">
        <v>450000.0</v>
      </c>
      <c r="AP40" s="32">
        <f t="shared" si="79"/>
        <v>5400000</v>
      </c>
      <c r="AQ40" s="39"/>
    </row>
    <row r="41" ht="15.0" customHeight="1">
      <c r="B41" s="34"/>
      <c r="C41" s="35" t="s">
        <v>44</v>
      </c>
      <c r="D41" s="38">
        <f t="shared" ref="D41:O41" si="92">SUM(D42:D44)</f>
        <v>50000</v>
      </c>
      <c r="E41" s="38">
        <f t="shared" si="92"/>
        <v>50000</v>
      </c>
      <c r="F41" s="38">
        <f t="shared" si="92"/>
        <v>50000</v>
      </c>
      <c r="G41" s="38">
        <f t="shared" si="92"/>
        <v>50000</v>
      </c>
      <c r="H41" s="38">
        <f t="shared" si="92"/>
        <v>50000</v>
      </c>
      <c r="I41" s="38">
        <f t="shared" si="92"/>
        <v>50000</v>
      </c>
      <c r="J41" s="38">
        <f t="shared" si="92"/>
        <v>50000</v>
      </c>
      <c r="K41" s="38">
        <f t="shared" si="92"/>
        <v>50000</v>
      </c>
      <c r="L41" s="38">
        <f t="shared" si="92"/>
        <v>50000</v>
      </c>
      <c r="M41" s="38">
        <f t="shared" si="92"/>
        <v>50000</v>
      </c>
      <c r="N41" s="38">
        <f t="shared" si="92"/>
        <v>50000</v>
      </c>
      <c r="O41" s="38">
        <f t="shared" si="92"/>
        <v>180000</v>
      </c>
      <c r="P41" s="36">
        <f t="shared" si="75"/>
        <v>730000</v>
      </c>
      <c r="Q41" s="38">
        <f t="shared" ref="Q41:AB41" si="93">SUM(Q42:Q44)</f>
        <v>50000</v>
      </c>
      <c r="R41" s="38">
        <f t="shared" si="93"/>
        <v>50000</v>
      </c>
      <c r="S41" s="38">
        <f t="shared" si="93"/>
        <v>50000</v>
      </c>
      <c r="T41" s="38">
        <f t="shared" si="93"/>
        <v>50000</v>
      </c>
      <c r="U41" s="38">
        <f t="shared" si="93"/>
        <v>50000</v>
      </c>
      <c r="V41" s="38">
        <f t="shared" si="93"/>
        <v>50000</v>
      </c>
      <c r="W41" s="38">
        <f t="shared" si="93"/>
        <v>50000</v>
      </c>
      <c r="X41" s="38">
        <f t="shared" si="93"/>
        <v>50000</v>
      </c>
      <c r="Y41" s="38">
        <f t="shared" si="93"/>
        <v>50000</v>
      </c>
      <c r="Z41" s="38">
        <f t="shared" si="93"/>
        <v>50000</v>
      </c>
      <c r="AA41" s="38">
        <f t="shared" si="93"/>
        <v>50000</v>
      </c>
      <c r="AB41" s="38">
        <f t="shared" si="93"/>
        <v>330000</v>
      </c>
      <c r="AC41" s="32">
        <f t="shared" si="77"/>
        <v>880000</v>
      </c>
      <c r="AD41" s="38">
        <f t="shared" ref="AD41:AO41" si="94">SUM(AD42:AD44)</f>
        <v>50000</v>
      </c>
      <c r="AE41" s="38">
        <f t="shared" si="94"/>
        <v>50000</v>
      </c>
      <c r="AF41" s="38">
        <f t="shared" si="94"/>
        <v>50000</v>
      </c>
      <c r="AG41" s="38">
        <f t="shared" si="94"/>
        <v>50000</v>
      </c>
      <c r="AH41" s="38">
        <f t="shared" si="94"/>
        <v>50000</v>
      </c>
      <c r="AI41" s="38">
        <f t="shared" si="94"/>
        <v>50000</v>
      </c>
      <c r="AJ41" s="38">
        <f t="shared" si="94"/>
        <v>50000</v>
      </c>
      <c r="AK41" s="38">
        <f t="shared" si="94"/>
        <v>50000</v>
      </c>
      <c r="AL41" s="38">
        <f t="shared" si="94"/>
        <v>50000</v>
      </c>
      <c r="AM41" s="38">
        <f t="shared" si="94"/>
        <v>50000</v>
      </c>
      <c r="AN41" s="38">
        <f t="shared" si="94"/>
        <v>50000</v>
      </c>
      <c r="AO41" s="38">
        <f t="shared" si="94"/>
        <v>480000</v>
      </c>
      <c r="AP41" s="32">
        <f t="shared" si="79"/>
        <v>1030000</v>
      </c>
      <c r="AQ41" s="39"/>
    </row>
    <row r="42" ht="15.75" customHeight="1">
      <c r="B42" s="34"/>
      <c r="C42" s="35" t="s">
        <v>45</v>
      </c>
      <c r="D42" s="41">
        <v>50000.0</v>
      </c>
      <c r="E42" s="41">
        <v>50000.0</v>
      </c>
      <c r="F42" s="41">
        <v>50000.0</v>
      </c>
      <c r="G42" s="41">
        <v>50000.0</v>
      </c>
      <c r="H42" s="41">
        <v>50000.0</v>
      </c>
      <c r="I42" s="41">
        <v>50000.0</v>
      </c>
      <c r="J42" s="41">
        <v>50000.0</v>
      </c>
      <c r="K42" s="41">
        <v>50000.0</v>
      </c>
      <c r="L42" s="41">
        <v>50000.0</v>
      </c>
      <c r="M42" s="41">
        <v>50000.0</v>
      </c>
      <c r="N42" s="41">
        <v>50000.0</v>
      </c>
      <c r="O42" s="41">
        <f>50000+(O25*10000)</f>
        <v>180000</v>
      </c>
      <c r="P42" s="36">
        <f t="shared" si="75"/>
        <v>730000</v>
      </c>
      <c r="Q42" s="41">
        <v>50000.0</v>
      </c>
      <c r="R42" s="41">
        <v>50000.0</v>
      </c>
      <c r="S42" s="41">
        <v>50000.0</v>
      </c>
      <c r="T42" s="41">
        <v>50000.0</v>
      </c>
      <c r="U42" s="41">
        <v>50000.0</v>
      </c>
      <c r="V42" s="41">
        <v>50000.0</v>
      </c>
      <c r="W42" s="41">
        <v>50000.0</v>
      </c>
      <c r="X42" s="41">
        <v>50000.0</v>
      </c>
      <c r="Y42" s="41">
        <v>50000.0</v>
      </c>
      <c r="Z42" s="41">
        <v>50000.0</v>
      </c>
      <c r="AA42" s="41">
        <v>50000.0</v>
      </c>
      <c r="AB42" s="41">
        <f>50000+(AB25*10000)</f>
        <v>330000</v>
      </c>
      <c r="AC42" s="32">
        <f t="shared" si="77"/>
        <v>880000</v>
      </c>
      <c r="AD42" s="41">
        <v>50000.0</v>
      </c>
      <c r="AE42" s="41">
        <v>50000.0</v>
      </c>
      <c r="AF42" s="41">
        <v>50000.0</v>
      </c>
      <c r="AG42" s="41">
        <v>50000.0</v>
      </c>
      <c r="AH42" s="41">
        <v>50000.0</v>
      </c>
      <c r="AI42" s="41">
        <v>50000.0</v>
      </c>
      <c r="AJ42" s="41">
        <v>50000.0</v>
      </c>
      <c r="AK42" s="41">
        <v>50000.0</v>
      </c>
      <c r="AL42" s="41">
        <v>50000.0</v>
      </c>
      <c r="AM42" s="41">
        <v>50000.0</v>
      </c>
      <c r="AN42" s="41">
        <v>50000.0</v>
      </c>
      <c r="AO42" s="41">
        <f>50000+(AO25*10000)</f>
        <v>480000</v>
      </c>
      <c r="AP42" s="32">
        <f t="shared" si="79"/>
        <v>1030000</v>
      </c>
      <c r="AQ42" s="39"/>
    </row>
    <row r="43" ht="15.75" customHeight="1">
      <c r="B43" s="34"/>
      <c r="C43" s="27" t="s">
        <v>46</v>
      </c>
      <c r="D43" s="41">
        <v>0.0</v>
      </c>
      <c r="E43" s="41">
        <v>0.0</v>
      </c>
      <c r="F43" s="41">
        <v>0.0</v>
      </c>
      <c r="G43" s="41">
        <v>0.0</v>
      </c>
      <c r="H43" s="41">
        <v>0.0</v>
      </c>
      <c r="I43" s="41">
        <v>0.0</v>
      </c>
      <c r="J43" s="41">
        <v>0.0</v>
      </c>
      <c r="K43" s="41">
        <v>0.0</v>
      </c>
      <c r="L43" s="41">
        <v>0.0</v>
      </c>
      <c r="M43" s="41">
        <v>0.0</v>
      </c>
      <c r="N43" s="41">
        <v>0.0</v>
      </c>
      <c r="O43" s="41">
        <v>0.0</v>
      </c>
      <c r="P43" s="36">
        <f t="shared" si="75"/>
        <v>0</v>
      </c>
      <c r="Q43" s="41">
        <v>0.0</v>
      </c>
      <c r="R43" s="41">
        <v>0.0</v>
      </c>
      <c r="S43" s="41">
        <v>0.0</v>
      </c>
      <c r="T43" s="41">
        <v>0.0</v>
      </c>
      <c r="U43" s="41">
        <v>0.0</v>
      </c>
      <c r="V43" s="41">
        <v>0.0</v>
      </c>
      <c r="W43" s="4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32">
        <f t="shared" si="77"/>
        <v>0</v>
      </c>
      <c r="AD43" s="38">
        <v>0.0</v>
      </c>
      <c r="AE43" s="38">
        <v>0.0</v>
      </c>
      <c r="AF43" s="38">
        <v>0.0</v>
      </c>
      <c r="AG43" s="38">
        <v>0.0</v>
      </c>
      <c r="AH43" s="38">
        <v>0.0</v>
      </c>
      <c r="AI43" s="38">
        <v>0.0</v>
      </c>
      <c r="AJ43" s="38">
        <v>0.0</v>
      </c>
      <c r="AK43" s="38">
        <v>0.0</v>
      </c>
      <c r="AL43" s="38">
        <v>0.0</v>
      </c>
      <c r="AM43" s="38">
        <v>0.0</v>
      </c>
      <c r="AN43" s="38">
        <v>0.0</v>
      </c>
      <c r="AO43" s="42">
        <v>0.0</v>
      </c>
      <c r="AP43" s="32">
        <f t="shared" si="79"/>
        <v>0</v>
      </c>
      <c r="AQ43" s="39"/>
    </row>
    <row r="44" ht="15.75" customHeight="1">
      <c r="B44" s="34"/>
      <c r="C44" s="27" t="s">
        <v>47</v>
      </c>
      <c r="D44" s="38">
        <v>0.0</v>
      </c>
      <c r="E44" s="38">
        <v>0.0</v>
      </c>
      <c r="F44" s="38">
        <v>0.0</v>
      </c>
      <c r="G44" s="41">
        <v>0.0</v>
      </c>
      <c r="H44" s="41">
        <v>0.0</v>
      </c>
      <c r="I44" s="38">
        <v>0.0</v>
      </c>
      <c r="J44" s="38">
        <v>0.0</v>
      </c>
      <c r="K44" s="38">
        <v>0.0</v>
      </c>
      <c r="L44" s="38">
        <v>0.0</v>
      </c>
      <c r="M44" s="38">
        <v>0.0</v>
      </c>
      <c r="N44" s="38">
        <v>0.0</v>
      </c>
      <c r="O44" s="38">
        <v>0.0</v>
      </c>
      <c r="P44" s="36">
        <f t="shared" si="75"/>
        <v>0</v>
      </c>
      <c r="Q44" s="38">
        <v>0.0</v>
      </c>
      <c r="R44" s="38">
        <v>0.0</v>
      </c>
      <c r="S44" s="38">
        <v>0.0</v>
      </c>
      <c r="T44" s="41">
        <v>0.0</v>
      </c>
      <c r="U44" s="41">
        <v>0.0</v>
      </c>
      <c r="V44" s="38">
        <v>0.0</v>
      </c>
      <c r="W44" s="38">
        <v>0.0</v>
      </c>
      <c r="X44" s="38">
        <v>0.0</v>
      </c>
      <c r="Y44" s="38">
        <v>0.0</v>
      </c>
      <c r="Z44" s="38">
        <v>0.0</v>
      </c>
      <c r="AA44" s="38">
        <v>0.0</v>
      </c>
      <c r="AB44" s="38">
        <v>0.0</v>
      </c>
      <c r="AC44" s="32">
        <f t="shared" si="77"/>
        <v>0</v>
      </c>
      <c r="AD44" s="41">
        <v>0.0</v>
      </c>
      <c r="AE44" s="41">
        <v>0.0</v>
      </c>
      <c r="AF44" s="38">
        <v>0.0</v>
      </c>
      <c r="AG44" s="38">
        <v>0.0</v>
      </c>
      <c r="AH44" s="38">
        <v>0.0</v>
      </c>
      <c r="AI44" s="38">
        <v>0.0</v>
      </c>
      <c r="AJ44" s="38">
        <v>0.0</v>
      </c>
      <c r="AK44" s="38">
        <v>0.0</v>
      </c>
      <c r="AL44" s="38">
        <v>0.0</v>
      </c>
      <c r="AM44" s="41">
        <v>0.0</v>
      </c>
      <c r="AN44" s="38">
        <v>0.0</v>
      </c>
      <c r="AO44" s="42">
        <v>0.0</v>
      </c>
      <c r="AP44" s="32">
        <f t="shared" si="79"/>
        <v>0</v>
      </c>
      <c r="AQ44" s="39"/>
    </row>
    <row r="45" ht="15.75" customHeight="1">
      <c r="B45" s="34"/>
      <c r="C45" s="35" t="s">
        <v>48</v>
      </c>
      <c r="D45" s="38">
        <v>0.0</v>
      </c>
      <c r="E45" s="38">
        <v>0.0</v>
      </c>
      <c r="F45" s="38">
        <v>0.0</v>
      </c>
      <c r="G45" s="41">
        <v>0.0</v>
      </c>
      <c r="H45" s="41">
        <v>0.0</v>
      </c>
      <c r="I45" s="38">
        <v>0.0</v>
      </c>
      <c r="J45" s="38">
        <v>0.0</v>
      </c>
      <c r="K45" s="38">
        <v>0.0</v>
      </c>
      <c r="L45" s="38">
        <v>0.0</v>
      </c>
      <c r="M45" s="38">
        <v>0.0</v>
      </c>
      <c r="N45" s="38">
        <v>0.0</v>
      </c>
      <c r="O45" s="38">
        <v>0.0</v>
      </c>
      <c r="P45" s="36">
        <f t="shared" si="75"/>
        <v>0</v>
      </c>
      <c r="Q45" s="38">
        <v>0.0</v>
      </c>
      <c r="R45" s="38">
        <v>0.0</v>
      </c>
      <c r="S45" s="38">
        <v>0.0</v>
      </c>
      <c r="T45" s="41">
        <v>0.0</v>
      </c>
      <c r="U45" s="41">
        <v>0.0</v>
      </c>
      <c r="V45" s="38">
        <v>0.0</v>
      </c>
      <c r="W45" s="38">
        <v>0.0</v>
      </c>
      <c r="X45" s="38">
        <v>0.0</v>
      </c>
      <c r="Y45" s="38">
        <v>0.0</v>
      </c>
      <c r="Z45" s="38">
        <v>0.0</v>
      </c>
      <c r="AA45" s="38">
        <v>0.0</v>
      </c>
      <c r="AB45" s="38">
        <v>0.0</v>
      </c>
      <c r="AC45" s="32">
        <f t="shared" si="77"/>
        <v>0</v>
      </c>
      <c r="AD45" s="38">
        <v>0.0</v>
      </c>
      <c r="AE45" s="38">
        <v>0.0</v>
      </c>
      <c r="AF45" s="38">
        <v>0.0</v>
      </c>
      <c r="AG45" s="41">
        <v>0.0</v>
      </c>
      <c r="AH45" s="41">
        <v>0.0</v>
      </c>
      <c r="AI45" s="38">
        <v>0.0</v>
      </c>
      <c r="AJ45" s="38">
        <v>0.0</v>
      </c>
      <c r="AK45" s="38">
        <v>0.0</v>
      </c>
      <c r="AL45" s="38">
        <v>0.0</v>
      </c>
      <c r="AM45" s="38">
        <v>0.0</v>
      </c>
      <c r="AN45" s="38">
        <v>0.0</v>
      </c>
      <c r="AO45" s="38">
        <v>0.0</v>
      </c>
      <c r="AP45" s="32">
        <f t="shared" si="79"/>
        <v>0</v>
      </c>
      <c r="AQ45" s="39"/>
    </row>
    <row r="46" ht="15.75" customHeight="1">
      <c r="B46" s="44"/>
      <c r="C46" s="60" t="s">
        <v>49</v>
      </c>
      <c r="D46" s="61">
        <f t="shared" ref="D46:O46" si="95">SUM(D28:D32,D35,D36,D41,D45)</f>
        <v>10780000</v>
      </c>
      <c r="E46" s="61">
        <f t="shared" si="95"/>
        <v>230000</v>
      </c>
      <c r="F46" s="61">
        <f t="shared" si="95"/>
        <v>380000</v>
      </c>
      <c r="G46" s="61">
        <f t="shared" si="95"/>
        <v>480000</v>
      </c>
      <c r="H46" s="61">
        <f t="shared" si="95"/>
        <v>530000</v>
      </c>
      <c r="I46" s="61">
        <f t="shared" si="95"/>
        <v>651000</v>
      </c>
      <c r="J46" s="61">
        <f t="shared" si="95"/>
        <v>630000</v>
      </c>
      <c r="K46" s="61">
        <f t="shared" si="95"/>
        <v>730000</v>
      </c>
      <c r="L46" s="61">
        <f t="shared" si="95"/>
        <v>730000</v>
      </c>
      <c r="M46" s="61">
        <f t="shared" si="95"/>
        <v>830000</v>
      </c>
      <c r="N46" s="61">
        <f t="shared" si="95"/>
        <v>800000</v>
      </c>
      <c r="O46" s="61">
        <f t="shared" si="95"/>
        <v>1039000</v>
      </c>
      <c r="P46" s="62">
        <f t="shared" si="75"/>
        <v>17810000</v>
      </c>
      <c r="Q46" s="61">
        <f t="shared" ref="Q46:AB46" si="96">SUM(Q28:Q32,Q35,Q36,Q41,Q45)</f>
        <v>1040000</v>
      </c>
      <c r="R46" s="61">
        <f t="shared" si="96"/>
        <v>1110000</v>
      </c>
      <c r="S46" s="61">
        <f t="shared" si="96"/>
        <v>1130000</v>
      </c>
      <c r="T46" s="61">
        <f t="shared" si="96"/>
        <v>1200000</v>
      </c>
      <c r="U46" s="61">
        <f t="shared" si="96"/>
        <v>1170000</v>
      </c>
      <c r="V46" s="61">
        <f t="shared" si="96"/>
        <v>1303000</v>
      </c>
      <c r="W46" s="61">
        <f t="shared" si="96"/>
        <v>1210000</v>
      </c>
      <c r="X46" s="61">
        <f t="shared" si="96"/>
        <v>1280000</v>
      </c>
      <c r="Y46" s="61">
        <f t="shared" si="96"/>
        <v>1250000</v>
      </c>
      <c r="Z46" s="61">
        <f t="shared" si="96"/>
        <v>1320000</v>
      </c>
      <c r="AA46" s="61">
        <f t="shared" si="96"/>
        <v>1340000</v>
      </c>
      <c r="AB46" s="63">
        <f t="shared" si="96"/>
        <v>1774000</v>
      </c>
      <c r="AC46" s="64">
        <f t="shared" si="77"/>
        <v>15127000</v>
      </c>
      <c r="AD46" s="61">
        <f t="shared" ref="AD46:AO46" si="97">SUM(AD28:AD32,AD35,AD36,AD41,AD45)</f>
        <v>1530000</v>
      </c>
      <c r="AE46" s="61">
        <f t="shared" si="97"/>
        <v>1600000</v>
      </c>
      <c r="AF46" s="61">
        <f t="shared" si="97"/>
        <v>1620000</v>
      </c>
      <c r="AG46" s="61">
        <f t="shared" si="97"/>
        <v>1690000</v>
      </c>
      <c r="AH46" s="61">
        <f t="shared" si="97"/>
        <v>1660000</v>
      </c>
      <c r="AI46" s="61">
        <f t="shared" si="97"/>
        <v>1858000</v>
      </c>
      <c r="AJ46" s="61">
        <f t="shared" si="97"/>
        <v>1720000</v>
      </c>
      <c r="AK46" s="61">
        <f t="shared" si="97"/>
        <v>1790000</v>
      </c>
      <c r="AL46" s="61">
        <f t="shared" si="97"/>
        <v>1760000</v>
      </c>
      <c r="AM46" s="61">
        <f t="shared" si="97"/>
        <v>1830000</v>
      </c>
      <c r="AN46" s="61">
        <f t="shared" si="97"/>
        <v>1850000</v>
      </c>
      <c r="AO46" s="63">
        <f t="shared" si="97"/>
        <v>2479000</v>
      </c>
      <c r="AP46" s="64">
        <f t="shared" si="79"/>
        <v>21387000</v>
      </c>
      <c r="AQ46" s="65" t="s">
        <v>50</v>
      </c>
    </row>
    <row r="47" ht="34.5" customHeight="1">
      <c r="B47" s="66" t="s">
        <v>51</v>
      </c>
      <c r="C47" s="67"/>
      <c r="D47" s="68">
        <f t="shared" ref="D47:O47" si="98">D27-D46</f>
        <v>-11186000</v>
      </c>
      <c r="E47" s="68">
        <f t="shared" si="98"/>
        <v>-636000</v>
      </c>
      <c r="F47" s="68">
        <f t="shared" si="98"/>
        <v>-721200</v>
      </c>
      <c r="G47" s="68">
        <f t="shared" si="98"/>
        <v>-691600</v>
      </c>
      <c r="H47" s="68">
        <f t="shared" si="98"/>
        <v>-676800</v>
      </c>
      <c r="I47" s="68">
        <f t="shared" si="98"/>
        <v>-668200</v>
      </c>
      <c r="J47" s="68">
        <f t="shared" si="98"/>
        <v>-647200</v>
      </c>
      <c r="K47" s="68">
        <f t="shared" si="98"/>
        <v>-617600</v>
      </c>
      <c r="L47" s="68">
        <f t="shared" si="98"/>
        <v>-617600</v>
      </c>
      <c r="M47" s="68">
        <f t="shared" si="98"/>
        <v>-588000</v>
      </c>
      <c r="N47" s="68">
        <f t="shared" si="98"/>
        <v>-501200</v>
      </c>
      <c r="O47" s="68">
        <f t="shared" si="98"/>
        <v>-553800</v>
      </c>
      <c r="P47" s="69">
        <f t="shared" si="75"/>
        <v>-18105200</v>
      </c>
      <c r="Q47" s="68">
        <f t="shared" ref="Q47:AB47" si="99">Q27-Q46</f>
        <v>-904000</v>
      </c>
      <c r="R47" s="68">
        <f t="shared" si="99"/>
        <v>-787600</v>
      </c>
      <c r="S47" s="68">
        <f t="shared" si="99"/>
        <v>-686000</v>
      </c>
      <c r="T47" s="68">
        <f t="shared" si="99"/>
        <v>-569600</v>
      </c>
      <c r="U47" s="68">
        <f t="shared" si="99"/>
        <v>-482800</v>
      </c>
      <c r="V47" s="68">
        <f t="shared" si="99"/>
        <v>-429400</v>
      </c>
      <c r="W47" s="68">
        <f t="shared" si="99"/>
        <v>-279600</v>
      </c>
      <c r="X47" s="68">
        <f t="shared" si="99"/>
        <v>-163200</v>
      </c>
      <c r="Y47" s="68">
        <f t="shared" si="99"/>
        <v>-76400</v>
      </c>
      <c r="Z47" s="68">
        <f t="shared" si="99"/>
        <v>40000</v>
      </c>
      <c r="AA47" s="68">
        <f t="shared" si="99"/>
        <v>141600</v>
      </c>
      <c r="AB47" s="70">
        <f t="shared" si="99"/>
        <v>-106000</v>
      </c>
      <c r="AC47" s="71">
        <f t="shared" si="77"/>
        <v>-4303000</v>
      </c>
      <c r="AD47" s="68">
        <f t="shared" ref="AD47:AO47" si="100">AD27-AD46</f>
        <v>770800</v>
      </c>
      <c r="AE47" s="68">
        <f t="shared" si="100"/>
        <v>925600</v>
      </c>
      <c r="AF47" s="68">
        <f t="shared" si="100"/>
        <v>1065600</v>
      </c>
      <c r="AG47" s="68">
        <f t="shared" si="100"/>
        <v>1220400</v>
      </c>
      <c r="AH47" s="68">
        <f t="shared" si="100"/>
        <v>1345600</v>
      </c>
      <c r="AI47" s="68">
        <f t="shared" si="100"/>
        <v>966400</v>
      </c>
      <c r="AJ47" s="68">
        <f t="shared" si="100"/>
        <v>1199600</v>
      </c>
      <c r="AK47" s="68">
        <f t="shared" si="100"/>
        <v>1354400</v>
      </c>
      <c r="AL47" s="68">
        <f t="shared" si="100"/>
        <v>1479600</v>
      </c>
      <c r="AM47" s="68">
        <f t="shared" si="100"/>
        <v>1634400</v>
      </c>
      <c r="AN47" s="68">
        <f t="shared" si="100"/>
        <v>1774400</v>
      </c>
      <c r="AO47" s="70">
        <f t="shared" si="100"/>
        <v>1370200</v>
      </c>
      <c r="AP47" s="71">
        <f t="shared" si="79"/>
        <v>15107000</v>
      </c>
      <c r="AQ47" s="72">
        <f>AP47*5</f>
        <v>75535000</v>
      </c>
    </row>
    <row r="48" ht="15.75" customHeight="1">
      <c r="B48" s="73" t="s">
        <v>52</v>
      </c>
      <c r="C48" s="43" t="s">
        <v>53</v>
      </c>
      <c r="D48" s="39">
        <f t="shared" ref="D48:O48" si="101">SUM(D49)</f>
        <v>0</v>
      </c>
      <c r="E48" s="39">
        <f t="shared" si="101"/>
        <v>0</v>
      </c>
      <c r="F48" s="39">
        <f t="shared" si="101"/>
        <v>0</v>
      </c>
      <c r="G48" s="39">
        <f t="shared" si="101"/>
        <v>0</v>
      </c>
      <c r="H48" s="39">
        <f t="shared" si="101"/>
        <v>0</v>
      </c>
      <c r="I48" s="39">
        <f t="shared" si="101"/>
        <v>0</v>
      </c>
      <c r="J48" s="39">
        <f t="shared" si="101"/>
        <v>0</v>
      </c>
      <c r="K48" s="39">
        <f t="shared" si="101"/>
        <v>0</v>
      </c>
      <c r="L48" s="39">
        <f t="shared" si="101"/>
        <v>0</v>
      </c>
      <c r="M48" s="39">
        <f t="shared" si="101"/>
        <v>0</v>
      </c>
      <c r="N48" s="39">
        <f t="shared" si="101"/>
        <v>0</v>
      </c>
      <c r="O48" s="39">
        <f t="shared" si="101"/>
        <v>0</v>
      </c>
      <c r="P48" s="74">
        <f t="shared" si="75"/>
        <v>0</v>
      </c>
      <c r="Q48" s="39">
        <f t="shared" ref="Q48:AB48" si="102">SUM(Q49)</f>
        <v>0</v>
      </c>
      <c r="R48" s="39">
        <f t="shared" si="102"/>
        <v>0</v>
      </c>
      <c r="S48" s="39">
        <f t="shared" si="102"/>
        <v>0</v>
      </c>
      <c r="T48" s="39">
        <f t="shared" si="102"/>
        <v>0</v>
      </c>
      <c r="U48" s="39">
        <f t="shared" si="102"/>
        <v>0</v>
      </c>
      <c r="V48" s="39">
        <f t="shared" si="102"/>
        <v>0</v>
      </c>
      <c r="W48" s="39">
        <f t="shared" si="102"/>
        <v>0</v>
      </c>
      <c r="X48" s="39">
        <f t="shared" si="102"/>
        <v>0</v>
      </c>
      <c r="Y48" s="39">
        <f t="shared" si="102"/>
        <v>400000</v>
      </c>
      <c r="Z48" s="39">
        <f t="shared" si="102"/>
        <v>800000</v>
      </c>
      <c r="AA48" s="39">
        <f t="shared" si="102"/>
        <v>400000</v>
      </c>
      <c r="AB48" s="39">
        <f t="shared" si="102"/>
        <v>800000</v>
      </c>
      <c r="AC48" s="75">
        <f t="shared" si="77"/>
        <v>2400000</v>
      </c>
      <c r="AD48" s="39">
        <f t="shared" ref="AD48:AO48" si="103">SUM(AD49)</f>
        <v>400000</v>
      </c>
      <c r="AE48" s="39">
        <f t="shared" si="103"/>
        <v>800000</v>
      </c>
      <c r="AF48" s="39">
        <f t="shared" si="103"/>
        <v>400000</v>
      </c>
      <c r="AG48" s="39">
        <f t="shared" si="103"/>
        <v>800000</v>
      </c>
      <c r="AH48" s="39">
        <f t="shared" si="103"/>
        <v>400000</v>
      </c>
      <c r="AI48" s="39">
        <f t="shared" si="103"/>
        <v>800000</v>
      </c>
      <c r="AJ48" s="39">
        <f t="shared" si="103"/>
        <v>400000</v>
      </c>
      <c r="AK48" s="39">
        <f t="shared" si="103"/>
        <v>800000</v>
      </c>
      <c r="AL48" s="39">
        <f t="shared" si="103"/>
        <v>400000</v>
      </c>
      <c r="AM48" s="39">
        <f t="shared" si="103"/>
        <v>800000</v>
      </c>
      <c r="AN48" s="39">
        <f t="shared" si="103"/>
        <v>400000</v>
      </c>
      <c r="AO48" s="39">
        <f t="shared" si="103"/>
        <v>800000</v>
      </c>
      <c r="AP48" s="75">
        <f t="shared" si="79"/>
        <v>7200000</v>
      </c>
      <c r="AQ48" s="39"/>
    </row>
    <row r="49" ht="15.75" customHeight="1">
      <c r="B49" s="76"/>
      <c r="C49" s="43" t="s">
        <v>54</v>
      </c>
      <c r="D49" s="39">
        <v>0.0</v>
      </c>
      <c r="E49" s="39">
        <v>0.0</v>
      </c>
      <c r="F49" s="39">
        <v>0.0</v>
      </c>
      <c r="G49" s="39">
        <v>0.0</v>
      </c>
      <c r="H49" s="39">
        <v>0.0</v>
      </c>
      <c r="I49" s="39">
        <v>0.0</v>
      </c>
      <c r="J49" s="39">
        <v>0.0</v>
      </c>
      <c r="K49" s="39">
        <v>0.0</v>
      </c>
      <c r="L49" s="39">
        <v>0.0</v>
      </c>
      <c r="M49" s="39">
        <v>0.0</v>
      </c>
      <c r="N49" s="39">
        <v>0.0</v>
      </c>
      <c r="O49" s="39">
        <v>0.0</v>
      </c>
      <c r="P49" s="77">
        <f t="shared" si="75"/>
        <v>0</v>
      </c>
      <c r="Q49" s="78">
        <v>0.0</v>
      </c>
      <c r="R49" s="78">
        <v>0.0</v>
      </c>
      <c r="S49" s="78">
        <v>0.0</v>
      </c>
      <c r="T49" s="78">
        <v>0.0</v>
      </c>
      <c r="U49" s="78">
        <v>0.0</v>
      </c>
      <c r="V49" s="78">
        <v>0.0</v>
      </c>
      <c r="W49" s="78">
        <v>0.0</v>
      </c>
      <c r="X49" s="78">
        <v>0.0</v>
      </c>
      <c r="Y49" s="39">
        <f>400000*1</f>
        <v>400000</v>
      </c>
      <c r="Z49" s="39">
        <f>400000*2</f>
        <v>800000</v>
      </c>
      <c r="AA49" s="39">
        <f>400000*1</f>
        <v>400000</v>
      </c>
      <c r="AB49" s="39">
        <f>400000*2</f>
        <v>800000</v>
      </c>
      <c r="AC49" s="32">
        <f t="shared" si="77"/>
        <v>2400000</v>
      </c>
      <c r="AD49" s="39">
        <f>400000*1</f>
        <v>400000</v>
      </c>
      <c r="AE49" s="39">
        <f>400000*2</f>
        <v>800000</v>
      </c>
      <c r="AF49" s="39">
        <f>400000*1</f>
        <v>400000</v>
      </c>
      <c r="AG49" s="39">
        <f>400000*2</f>
        <v>800000</v>
      </c>
      <c r="AH49" s="39">
        <f>400000*1</f>
        <v>400000</v>
      </c>
      <c r="AI49" s="39">
        <f>400000*2</f>
        <v>800000</v>
      </c>
      <c r="AJ49" s="39">
        <f>400000*1</f>
        <v>400000</v>
      </c>
      <c r="AK49" s="39">
        <f>400000*2</f>
        <v>800000</v>
      </c>
      <c r="AL49" s="39">
        <f>400000*1</f>
        <v>400000</v>
      </c>
      <c r="AM49" s="39">
        <f>400000*2</f>
        <v>800000</v>
      </c>
      <c r="AN49" s="39">
        <f>400000*1</f>
        <v>400000</v>
      </c>
      <c r="AO49" s="39">
        <f>400000*2</f>
        <v>800000</v>
      </c>
      <c r="AP49" s="32">
        <f t="shared" si="79"/>
        <v>7200000</v>
      </c>
      <c r="AQ49" s="39"/>
    </row>
    <row r="50" ht="15.75" customHeight="1">
      <c r="B50" s="76"/>
      <c r="C50" s="79" t="s">
        <v>55</v>
      </c>
      <c r="D50" s="39">
        <v>0.0</v>
      </c>
      <c r="E50" s="39">
        <v>0.0</v>
      </c>
      <c r="F50" s="39">
        <v>0.0</v>
      </c>
      <c r="G50" s="39">
        <v>0.0</v>
      </c>
      <c r="H50" s="39">
        <v>0.0</v>
      </c>
      <c r="I50" s="39">
        <v>0.0</v>
      </c>
      <c r="J50" s="39">
        <v>0.0</v>
      </c>
      <c r="K50" s="39">
        <v>0.0</v>
      </c>
      <c r="L50" s="39">
        <v>0.0</v>
      </c>
      <c r="M50" s="39">
        <v>0.0</v>
      </c>
      <c r="N50" s="39">
        <v>0.0</v>
      </c>
      <c r="O50" s="39">
        <v>0.0</v>
      </c>
      <c r="P50" s="80">
        <v>0.0</v>
      </c>
      <c r="Q50" s="78">
        <v>0.0</v>
      </c>
      <c r="R50" s="78">
        <v>0.0</v>
      </c>
      <c r="S50" s="78">
        <v>0.0</v>
      </c>
      <c r="T50" s="78">
        <v>0.0</v>
      </c>
      <c r="U50" s="78">
        <v>0.0</v>
      </c>
      <c r="V50" s="78">
        <v>0.0</v>
      </c>
      <c r="W50" s="78">
        <v>0.0</v>
      </c>
      <c r="X50" s="78">
        <v>0.0</v>
      </c>
      <c r="Y50" s="78">
        <v>0.0</v>
      </c>
      <c r="Z50" s="78">
        <v>0.0</v>
      </c>
      <c r="AA50" s="78">
        <v>0.0</v>
      </c>
      <c r="AB50" s="78">
        <v>0.0</v>
      </c>
      <c r="AC50" s="32">
        <f t="shared" si="77"/>
        <v>0</v>
      </c>
      <c r="AD50" s="78">
        <v>0.0</v>
      </c>
      <c r="AE50" s="78">
        <v>0.0</v>
      </c>
      <c r="AF50" s="78">
        <v>0.0</v>
      </c>
      <c r="AG50" s="78">
        <v>0.0</v>
      </c>
      <c r="AH50" s="78">
        <v>0.0</v>
      </c>
      <c r="AI50" s="78">
        <v>0.0</v>
      </c>
      <c r="AJ50" s="78">
        <v>0.0</v>
      </c>
      <c r="AK50" s="78">
        <v>0.0</v>
      </c>
      <c r="AL50" s="78">
        <v>0.0</v>
      </c>
      <c r="AM50" s="78">
        <v>0.0</v>
      </c>
      <c r="AN50" s="78">
        <v>0.0</v>
      </c>
      <c r="AO50" s="78">
        <v>0.0</v>
      </c>
      <c r="AP50" s="32">
        <f t="shared" si="79"/>
        <v>0</v>
      </c>
      <c r="AQ50" s="39"/>
    </row>
    <row r="51" ht="16.5" customHeight="1">
      <c r="B51" s="76"/>
      <c r="C51" s="81" t="s">
        <v>56</v>
      </c>
      <c r="D51" s="82">
        <f t="shared" ref="D51:O51" si="104">D48</f>
        <v>0</v>
      </c>
      <c r="E51" s="82">
        <f t="shared" si="104"/>
        <v>0</v>
      </c>
      <c r="F51" s="82">
        <f t="shared" si="104"/>
        <v>0</v>
      </c>
      <c r="G51" s="82">
        <f t="shared" si="104"/>
        <v>0</v>
      </c>
      <c r="H51" s="82">
        <f t="shared" si="104"/>
        <v>0</v>
      </c>
      <c r="I51" s="82">
        <f t="shared" si="104"/>
        <v>0</v>
      </c>
      <c r="J51" s="82">
        <f t="shared" si="104"/>
        <v>0</v>
      </c>
      <c r="K51" s="82">
        <f t="shared" si="104"/>
        <v>0</v>
      </c>
      <c r="L51" s="82">
        <f t="shared" si="104"/>
        <v>0</v>
      </c>
      <c r="M51" s="82">
        <f t="shared" si="104"/>
        <v>0</v>
      </c>
      <c r="N51" s="82">
        <f t="shared" si="104"/>
        <v>0</v>
      </c>
      <c r="O51" s="82">
        <f t="shared" si="104"/>
        <v>0</v>
      </c>
      <c r="P51" s="77">
        <f t="shared" ref="P51:P61" si="108">SUM(D51:O51)</f>
        <v>0</v>
      </c>
      <c r="Q51" s="82">
        <f t="shared" ref="Q51:AB51" si="105">Q48</f>
        <v>0</v>
      </c>
      <c r="R51" s="82">
        <f t="shared" si="105"/>
        <v>0</v>
      </c>
      <c r="S51" s="82">
        <f t="shared" si="105"/>
        <v>0</v>
      </c>
      <c r="T51" s="82">
        <f t="shared" si="105"/>
        <v>0</v>
      </c>
      <c r="U51" s="82">
        <f t="shared" si="105"/>
        <v>0</v>
      </c>
      <c r="V51" s="82">
        <f t="shared" si="105"/>
        <v>0</v>
      </c>
      <c r="W51" s="82">
        <f t="shared" si="105"/>
        <v>0</v>
      </c>
      <c r="X51" s="82">
        <f t="shared" si="105"/>
        <v>0</v>
      </c>
      <c r="Y51" s="82">
        <f t="shared" si="105"/>
        <v>400000</v>
      </c>
      <c r="Z51" s="82">
        <f t="shared" si="105"/>
        <v>800000</v>
      </c>
      <c r="AA51" s="82">
        <f t="shared" si="105"/>
        <v>400000</v>
      </c>
      <c r="AB51" s="83">
        <f t="shared" si="105"/>
        <v>800000</v>
      </c>
      <c r="AC51" s="32">
        <f t="shared" si="77"/>
        <v>2400000</v>
      </c>
      <c r="AD51" s="82">
        <f t="shared" ref="AD51:AO51" si="106">AD48</f>
        <v>400000</v>
      </c>
      <c r="AE51" s="82">
        <f t="shared" si="106"/>
        <v>800000</v>
      </c>
      <c r="AF51" s="82">
        <f t="shared" si="106"/>
        <v>400000</v>
      </c>
      <c r="AG51" s="82">
        <f t="shared" si="106"/>
        <v>800000</v>
      </c>
      <c r="AH51" s="82">
        <f t="shared" si="106"/>
        <v>400000</v>
      </c>
      <c r="AI51" s="82">
        <f t="shared" si="106"/>
        <v>800000</v>
      </c>
      <c r="AJ51" s="82">
        <f t="shared" si="106"/>
        <v>400000</v>
      </c>
      <c r="AK51" s="82">
        <f t="shared" si="106"/>
        <v>800000</v>
      </c>
      <c r="AL51" s="82">
        <f t="shared" si="106"/>
        <v>400000</v>
      </c>
      <c r="AM51" s="82">
        <f t="shared" si="106"/>
        <v>800000</v>
      </c>
      <c r="AN51" s="82">
        <f t="shared" si="106"/>
        <v>400000</v>
      </c>
      <c r="AO51" s="83">
        <f t="shared" si="106"/>
        <v>800000</v>
      </c>
      <c r="AP51" s="32">
        <f t="shared" si="79"/>
        <v>7200000</v>
      </c>
      <c r="AQ51" s="39"/>
    </row>
    <row r="52" ht="34.5" customHeight="1">
      <c r="B52" s="84" t="s">
        <v>57</v>
      </c>
      <c r="C52" s="67"/>
      <c r="D52" s="85">
        <f t="shared" ref="D52:O52" si="107">D47+D48</f>
        <v>-11186000</v>
      </c>
      <c r="E52" s="85">
        <f t="shared" si="107"/>
        <v>-636000</v>
      </c>
      <c r="F52" s="85">
        <f t="shared" si="107"/>
        <v>-721200</v>
      </c>
      <c r="G52" s="85">
        <f t="shared" si="107"/>
        <v>-691600</v>
      </c>
      <c r="H52" s="85">
        <f t="shared" si="107"/>
        <v>-676800</v>
      </c>
      <c r="I52" s="85">
        <f t="shared" si="107"/>
        <v>-668200</v>
      </c>
      <c r="J52" s="85">
        <f t="shared" si="107"/>
        <v>-647200</v>
      </c>
      <c r="K52" s="85">
        <f t="shared" si="107"/>
        <v>-617600</v>
      </c>
      <c r="L52" s="85">
        <f t="shared" si="107"/>
        <v>-617600</v>
      </c>
      <c r="M52" s="85">
        <f t="shared" si="107"/>
        <v>-588000</v>
      </c>
      <c r="N52" s="85">
        <f t="shared" si="107"/>
        <v>-501200</v>
      </c>
      <c r="O52" s="85">
        <f t="shared" si="107"/>
        <v>-553800</v>
      </c>
      <c r="P52" s="86">
        <f t="shared" si="108"/>
        <v>-18105200</v>
      </c>
      <c r="Q52" s="85">
        <f t="shared" ref="Q52:AB52" si="109">Q47+Q48</f>
        <v>-904000</v>
      </c>
      <c r="R52" s="85">
        <f t="shared" si="109"/>
        <v>-787600</v>
      </c>
      <c r="S52" s="85">
        <f t="shared" si="109"/>
        <v>-686000</v>
      </c>
      <c r="T52" s="85">
        <f t="shared" si="109"/>
        <v>-569600</v>
      </c>
      <c r="U52" s="85">
        <f t="shared" si="109"/>
        <v>-482800</v>
      </c>
      <c r="V52" s="85">
        <f t="shared" si="109"/>
        <v>-429400</v>
      </c>
      <c r="W52" s="85">
        <f t="shared" si="109"/>
        <v>-279600</v>
      </c>
      <c r="X52" s="85">
        <f t="shared" si="109"/>
        <v>-163200</v>
      </c>
      <c r="Y52" s="85">
        <f t="shared" si="109"/>
        <v>323600</v>
      </c>
      <c r="Z52" s="85">
        <f t="shared" si="109"/>
        <v>840000</v>
      </c>
      <c r="AA52" s="85">
        <f t="shared" si="109"/>
        <v>541600</v>
      </c>
      <c r="AB52" s="87">
        <f t="shared" si="109"/>
        <v>694000</v>
      </c>
      <c r="AC52" s="86">
        <f t="shared" si="77"/>
        <v>-1903000</v>
      </c>
      <c r="AD52" s="85">
        <f t="shared" ref="AD52:AO52" si="110">AD47+AD48</f>
        <v>1170800</v>
      </c>
      <c r="AE52" s="85">
        <f t="shared" si="110"/>
        <v>1725600</v>
      </c>
      <c r="AF52" s="85">
        <f t="shared" si="110"/>
        <v>1465600</v>
      </c>
      <c r="AG52" s="85">
        <f t="shared" si="110"/>
        <v>2020400</v>
      </c>
      <c r="AH52" s="85">
        <f t="shared" si="110"/>
        <v>1745600</v>
      </c>
      <c r="AI52" s="85">
        <f t="shared" si="110"/>
        <v>1766400</v>
      </c>
      <c r="AJ52" s="85">
        <f t="shared" si="110"/>
        <v>1599600</v>
      </c>
      <c r="AK52" s="85">
        <f t="shared" si="110"/>
        <v>2154400</v>
      </c>
      <c r="AL52" s="85">
        <f t="shared" si="110"/>
        <v>1879600</v>
      </c>
      <c r="AM52" s="85">
        <f t="shared" si="110"/>
        <v>2434400</v>
      </c>
      <c r="AN52" s="85">
        <f t="shared" si="110"/>
        <v>2174400</v>
      </c>
      <c r="AO52" s="87">
        <f t="shared" si="110"/>
        <v>2170200</v>
      </c>
      <c r="AP52" s="86">
        <f t="shared" si="79"/>
        <v>22307000</v>
      </c>
      <c r="AQ52" s="72">
        <f>AP52*5</f>
        <v>111535000</v>
      </c>
    </row>
    <row r="53" ht="15.75" customHeight="1">
      <c r="B53" s="88" t="s">
        <v>58</v>
      </c>
      <c r="C53" s="79" t="s">
        <v>59</v>
      </c>
      <c r="D53" s="39">
        <f t="shared" ref="D53:O53" si="111">SUM(D54:D56)</f>
        <v>0</v>
      </c>
      <c r="E53" s="39">
        <f t="shared" si="111"/>
        <v>0</v>
      </c>
      <c r="F53" s="39">
        <f t="shared" si="111"/>
        <v>0</v>
      </c>
      <c r="G53" s="39">
        <f t="shared" si="111"/>
        <v>0</v>
      </c>
      <c r="H53" s="39">
        <f t="shared" si="111"/>
        <v>0</v>
      </c>
      <c r="I53" s="39">
        <f t="shared" si="111"/>
        <v>0</v>
      </c>
      <c r="J53" s="39">
        <f t="shared" si="111"/>
        <v>0</v>
      </c>
      <c r="K53" s="39">
        <f t="shared" si="111"/>
        <v>0</v>
      </c>
      <c r="L53" s="39">
        <f t="shared" si="111"/>
        <v>0</v>
      </c>
      <c r="M53" s="39">
        <f t="shared" si="111"/>
        <v>0</v>
      </c>
      <c r="N53" s="39">
        <f t="shared" si="111"/>
        <v>0</v>
      </c>
      <c r="O53" s="39">
        <f t="shared" si="111"/>
        <v>0</v>
      </c>
      <c r="P53" s="32">
        <f t="shared" si="108"/>
        <v>0</v>
      </c>
      <c r="Q53" s="39">
        <f t="shared" ref="Q53:AB53" si="112">SUM(Q54:Q56)</f>
        <v>0</v>
      </c>
      <c r="R53" s="39">
        <f t="shared" si="112"/>
        <v>510000</v>
      </c>
      <c r="S53" s="39">
        <f t="shared" si="112"/>
        <v>0</v>
      </c>
      <c r="T53" s="39">
        <f t="shared" si="112"/>
        <v>0</v>
      </c>
      <c r="U53" s="39">
        <f t="shared" si="112"/>
        <v>0</v>
      </c>
      <c r="V53" s="39">
        <f t="shared" si="112"/>
        <v>0</v>
      </c>
      <c r="W53" s="39">
        <f t="shared" si="112"/>
        <v>0</v>
      </c>
      <c r="X53" s="39">
        <f t="shared" si="112"/>
        <v>0</v>
      </c>
      <c r="Y53" s="39">
        <f t="shared" si="112"/>
        <v>0</v>
      </c>
      <c r="Z53" s="39">
        <f t="shared" si="112"/>
        <v>0</v>
      </c>
      <c r="AA53" s="39">
        <f t="shared" si="112"/>
        <v>0</v>
      </c>
      <c r="AB53" s="39">
        <f t="shared" si="112"/>
        <v>0</v>
      </c>
      <c r="AC53" s="89">
        <v>0.0</v>
      </c>
      <c r="AD53" s="39">
        <f t="shared" ref="AD53:AO53" si="113">SUM(AD54:AD56)</f>
        <v>0</v>
      </c>
      <c r="AE53" s="39">
        <f t="shared" si="113"/>
        <v>1180904</v>
      </c>
      <c r="AF53" s="39">
        <f t="shared" si="113"/>
        <v>0</v>
      </c>
      <c r="AG53" s="39">
        <f t="shared" si="113"/>
        <v>0</v>
      </c>
      <c r="AH53" s="39">
        <f t="shared" si="113"/>
        <v>0</v>
      </c>
      <c r="AI53" s="39">
        <f t="shared" si="113"/>
        <v>0</v>
      </c>
      <c r="AJ53" s="39">
        <f t="shared" si="113"/>
        <v>0</v>
      </c>
      <c r="AK53" s="39">
        <f t="shared" si="113"/>
        <v>0</v>
      </c>
      <c r="AL53" s="39">
        <f t="shared" si="113"/>
        <v>0</v>
      </c>
      <c r="AM53" s="39">
        <f t="shared" si="113"/>
        <v>0</v>
      </c>
      <c r="AN53" s="39">
        <f t="shared" si="113"/>
        <v>0</v>
      </c>
      <c r="AO53" s="39">
        <f t="shared" si="113"/>
        <v>0</v>
      </c>
      <c r="AP53" s="75">
        <f t="shared" si="79"/>
        <v>1180904</v>
      </c>
      <c r="AQ53" s="39"/>
    </row>
    <row r="54" ht="15.75" customHeight="1">
      <c r="B54" s="76"/>
      <c r="C54" s="79" t="s">
        <v>60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39">
        <v>0.0</v>
      </c>
      <c r="K54" s="39">
        <v>0.0</v>
      </c>
      <c r="L54" s="39">
        <v>0.0</v>
      </c>
      <c r="M54" s="39">
        <v>0.0</v>
      </c>
      <c r="N54" s="39">
        <v>0.0</v>
      </c>
      <c r="O54" s="39">
        <v>0.0</v>
      </c>
      <c r="P54" s="32">
        <f t="shared" si="108"/>
        <v>0</v>
      </c>
      <c r="Q54" s="78">
        <v>0.0</v>
      </c>
      <c r="R54" s="78">
        <v>70000.0</v>
      </c>
      <c r="S54" s="78">
        <v>0.0</v>
      </c>
      <c r="T54" s="78">
        <v>0.0</v>
      </c>
      <c r="U54" s="78">
        <v>0.0</v>
      </c>
      <c r="V54" s="78">
        <v>0.0</v>
      </c>
      <c r="W54" s="78">
        <v>0.0</v>
      </c>
      <c r="X54" s="78">
        <v>0.0</v>
      </c>
      <c r="Y54" s="78">
        <v>0.0</v>
      </c>
      <c r="Z54" s="78">
        <v>0.0</v>
      </c>
      <c r="AA54" s="78">
        <v>0.0</v>
      </c>
      <c r="AB54" s="78">
        <v>0.0</v>
      </c>
      <c r="AC54" s="32">
        <f t="shared" ref="AC54:AC61" si="114">SUM(Q54:AB54)</f>
        <v>70000</v>
      </c>
      <c r="AD54" s="78">
        <v>0.0</v>
      </c>
      <c r="AE54" s="78">
        <f>AC52*23.2%</f>
        <v>-441496</v>
      </c>
      <c r="AF54" s="78">
        <v>0.0</v>
      </c>
      <c r="AG54" s="78">
        <v>0.0</v>
      </c>
      <c r="AH54" s="78">
        <v>0.0</v>
      </c>
      <c r="AI54" s="78">
        <v>0.0</v>
      </c>
      <c r="AJ54" s="78">
        <v>0.0</v>
      </c>
      <c r="AK54" s="78">
        <v>0.0</v>
      </c>
      <c r="AL54" s="78">
        <v>0.0</v>
      </c>
      <c r="AM54" s="78">
        <v>0.0</v>
      </c>
      <c r="AN54" s="78">
        <v>0.0</v>
      </c>
      <c r="AO54" s="78">
        <v>0.0</v>
      </c>
      <c r="AP54" s="32">
        <f t="shared" si="79"/>
        <v>-441496</v>
      </c>
      <c r="AQ54" s="39"/>
    </row>
    <row r="55" ht="15.75" customHeight="1">
      <c r="B55" s="76"/>
      <c r="C55" s="79" t="s">
        <v>61</v>
      </c>
      <c r="D55" s="39">
        <v>0.0</v>
      </c>
      <c r="E55" s="39">
        <v>0.0</v>
      </c>
      <c r="F55" s="39">
        <v>0.0</v>
      </c>
      <c r="G55" s="39">
        <v>0.0</v>
      </c>
      <c r="H55" s="39">
        <v>0.0</v>
      </c>
      <c r="I55" s="39">
        <v>0.0</v>
      </c>
      <c r="J55" s="39">
        <v>0.0</v>
      </c>
      <c r="K55" s="39">
        <v>0.0</v>
      </c>
      <c r="L55" s="39">
        <v>0.0</v>
      </c>
      <c r="M55" s="39">
        <v>0.0</v>
      </c>
      <c r="N55" s="39">
        <v>0.0</v>
      </c>
      <c r="O55" s="39">
        <v>0.0</v>
      </c>
      <c r="P55" s="32">
        <f t="shared" si="108"/>
        <v>0</v>
      </c>
      <c r="Q55" s="78">
        <v>0.0</v>
      </c>
      <c r="R55" s="78">
        <f>(P14*2%)</f>
        <v>440000</v>
      </c>
      <c r="S55" s="78">
        <v>0.0</v>
      </c>
      <c r="T55" s="78">
        <v>0.0</v>
      </c>
      <c r="U55" s="78">
        <v>0.0</v>
      </c>
      <c r="V55" s="78">
        <v>0.0</v>
      </c>
      <c r="W55" s="78">
        <v>0.0</v>
      </c>
      <c r="X55" s="78">
        <v>0.0</v>
      </c>
      <c r="Y55" s="78">
        <v>0.0</v>
      </c>
      <c r="Z55" s="78">
        <v>0.0</v>
      </c>
      <c r="AA55" s="78">
        <v>0.0</v>
      </c>
      <c r="AB55" s="78">
        <v>0.0</v>
      </c>
      <c r="AC55" s="32">
        <f t="shared" si="114"/>
        <v>440000</v>
      </c>
      <c r="AD55" s="78">
        <v>0.0</v>
      </c>
      <c r="AE55" s="78">
        <f>AC14*2%</f>
        <v>1622400</v>
      </c>
      <c r="AF55" s="78">
        <v>0.0</v>
      </c>
      <c r="AG55" s="78">
        <v>0.0</v>
      </c>
      <c r="AH55" s="78">
        <v>0.0</v>
      </c>
      <c r="AI55" s="78">
        <v>0.0</v>
      </c>
      <c r="AJ55" s="78">
        <v>0.0</v>
      </c>
      <c r="AK55" s="78">
        <v>0.0</v>
      </c>
      <c r="AL55" s="78">
        <v>0.0</v>
      </c>
      <c r="AM55" s="78">
        <v>0.0</v>
      </c>
      <c r="AN55" s="78">
        <v>0.0</v>
      </c>
      <c r="AO55" s="78">
        <v>0.0</v>
      </c>
      <c r="AP55" s="32">
        <f t="shared" si="79"/>
        <v>1622400</v>
      </c>
      <c r="AQ55" s="39"/>
    </row>
    <row r="56" ht="15.75" customHeight="1">
      <c r="B56" s="76"/>
      <c r="C56" s="79" t="s">
        <v>62</v>
      </c>
      <c r="D56" s="78">
        <v>0.0</v>
      </c>
      <c r="E56" s="39">
        <v>0.0</v>
      </c>
      <c r="F56" s="39">
        <v>0.0</v>
      </c>
      <c r="G56" s="39">
        <v>0.0</v>
      </c>
      <c r="H56" s="39">
        <v>0.0</v>
      </c>
      <c r="I56" s="39">
        <v>0.0</v>
      </c>
      <c r="J56" s="39">
        <v>0.0</v>
      </c>
      <c r="K56" s="39">
        <v>0.0</v>
      </c>
      <c r="L56" s="39">
        <v>0.0</v>
      </c>
      <c r="M56" s="39">
        <v>0.0</v>
      </c>
      <c r="N56" s="39">
        <v>0.0</v>
      </c>
      <c r="O56" s="39">
        <v>0.0</v>
      </c>
      <c r="P56" s="32">
        <f t="shared" si="108"/>
        <v>0</v>
      </c>
      <c r="Q56" s="78">
        <v>0.0</v>
      </c>
      <c r="R56" s="78">
        <v>0.0</v>
      </c>
      <c r="S56" s="78">
        <v>0.0</v>
      </c>
      <c r="T56" s="78">
        <v>0.0</v>
      </c>
      <c r="U56" s="78">
        <v>0.0</v>
      </c>
      <c r="V56" s="78">
        <v>0.0</v>
      </c>
      <c r="W56" s="78">
        <v>0.0</v>
      </c>
      <c r="X56" s="78">
        <v>0.0</v>
      </c>
      <c r="Y56" s="78">
        <v>0.0</v>
      </c>
      <c r="Z56" s="78">
        <v>0.0</v>
      </c>
      <c r="AA56" s="78">
        <v>0.0</v>
      </c>
      <c r="AB56" s="78">
        <v>0.0</v>
      </c>
      <c r="AC56" s="32">
        <f t="shared" si="114"/>
        <v>0</v>
      </c>
      <c r="AD56" s="78">
        <v>0.0</v>
      </c>
      <c r="AE56" s="78">
        <v>0.0</v>
      </c>
      <c r="AF56" s="78">
        <v>0.0</v>
      </c>
      <c r="AG56" s="78">
        <v>0.0</v>
      </c>
      <c r="AH56" s="78">
        <v>0.0</v>
      </c>
      <c r="AI56" s="78">
        <v>0.0</v>
      </c>
      <c r="AJ56" s="78">
        <v>0.0</v>
      </c>
      <c r="AK56" s="78">
        <v>0.0</v>
      </c>
      <c r="AL56" s="78">
        <v>0.0</v>
      </c>
      <c r="AM56" s="78">
        <v>0.0</v>
      </c>
      <c r="AN56" s="78">
        <v>0.0</v>
      </c>
      <c r="AO56" s="78">
        <v>0.0</v>
      </c>
      <c r="AP56" s="32">
        <f t="shared" si="79"/>
        <v>0</v>
      </c>
      <c r="AQ56" s="39"/>
    </row>
    <row r="57" ht="15.75" customHeight="1">
      <c r="B57" s="76"/>
      <c r="C57" s="79" t="s">
        <v>63</v>
      </c>
      <c r="D57" s="78">
        <v>0.0</v>
      </c>
      <c r="E57" s="78">
        <v>0.0</v>
      </c>
      <c r="F57" s="39">
        <v>0.0</v>
      </c>
      <c r="G57" s="39">
        <v>0.0</v>
      </c>
      <c r="H57" s="78">
        <v>0.0</v>
      </c>
      <c r="I57" s="39">
        <v>0.0</v>
      </c>
      <c r="J57" s="78">
        <v>0.0</v>
      </c>
      <c r="K57" s="39">
        <v>0.0</v>
      </c>
      <c r="L57" s="78">
        <v>0.0</v>
      </c>
      <c r="M57" s="39">
        <v>0.0</v>
      </c>
      <c r="N57" s="39">
        <v>0.0</v>
      </c>
      <c r="O57" s="39">
        <v>0.0</v>
      </c>
      <c r="P57" s="32">
        <f t="shared" si="108"/>
        <v>0</v>
      </c>
      <c r="Q57" s="39">
        <v>0.0</v>
      </c>
      <c r="R57" s="39">
        <v>0.0</v>
      </c>
      <c r="S57" s="39">
        <v>0.0</v>
      </c>
      <c r="T57" s="39">
        <v>0.0</v>
      </c>
      <c r="U57" s="39">
        <v>0.0</v>
      </c>
      <c r="V57" s="39">
        <v>0.0</v>
      </c>
      <c r="W57" s="39">
        <v>0.0</v>
      </c>
      <c r="X57" s="39">
        <v>0.0</v>
      </c>
      <c r="Y57" s="39">
        <v>0.0</v>
      </c>
      <c r="Z57" s="39">
        <v>0.0</v>
      </c>
      <c r="AA57" s="39">
        <v>0.0</v>
      </c>
      <c r="AB57" s="39">
        <v>0.0</v>
      </c>
      <c r="AC57" s="32">
        <f t="shared" si="114"/>
        <v>0</v>
      </c>
      <c r="AD57" s="78">
        <v>0.0</v>
      </c>
      <c r="AE57" s="78">
        <v>0.0</v>
      </c>
      <c r="AF57" s="78">
        <v>0.0</v>
      </c>
      <c r="AG57" s="78">
        <v>0.0</v>
      </c>
      <c r="AH57" s="78">
        <v>0.0</v>
      </c>
      <c r="AI57" s="78">
        <v>0.0</v>
      </c>
      <c r="AJ57" s="78">
        <v>0.0</v>
      </c>
      <c r="AK57" s="78">
        <v>0.0</v>
      </c>
      <c r="AL57" s="78">
        <v>0.0</v>
      </c>
      <c r="AM57" s="78">
        <v>0.0</v>
      </c>
      <c r="AN57" s="78">
        <v>0.0</v>
      </c>
      <c r="AO57" s="78">
        <v>0.0</v>
      </c>
      <c r="AP57" s="32">
        <f t="shared" si="79"/>
        <v>0</v>
      </c>
      <c r="AQ57" s="39"/>
    </row>
    <row r="58" ht="15.75" customHeight="1">
      <c r="B58" s="76"/>
      <c r="C58" s="79" t="s">
        <v>64</v>
      </c>
      <c r="D58" s="78">
        <v>0.0</v>
      </c>
      <c r="E58" s="78">
        <v>0.0</v>
      </c>
      <c r="F58" s="78">
        <v>0.0</v>
      </c>
      <c r="G58" s="78">
        <v>0.0</v>
      </c>
      <c r="H58" s="78">
        <v>0.0</v>
      </c>
      <c r="I58" s="78">
        <v>0.0</v>
      </c>
      <c r="J58" s="78">
        <v>0.0</v>
      </c>
      <c r="K58" s="78">
        <v>0.0</v>
      </c>
      <c r="L58" s="78">
        <v>0.0</v>
      </c>
      <c r="M58" s="78">
        <v>0.0</v>
      </c>
      <c r="N58" s="78">
        <v>0.0</v>
      </c>
      <c r="O58" s="78">
        <v>0.0</v>
      </c>
      <c r="P58" s="32">
        <f t="shared" si="108"/>
        <v>0</v>
      </c>
      <c r="Q58" s="78">
        <v>0.0</v>
      </c>
      <c r="R58" s="78">
        <v>0.0</v>
      </c>
      <c r="S58" s="78">
        <v>0.0</v>
      </c>
      <c r="T58" s="78">
        <v>0.0</v>
      </c>
      <c r="U58" s="78">
        <v>0.0</v>
      </c>
      <c r="V58" s="78">
        <v>0.0</v>
      </c>
      <c r="W58" s="78">
        <v>0.0</v>
      </c>
      <c r="X58" s="78">
        <v>0.0</v>
      </c>
      <c r="Y58" s="78">
        <v>0.0</v>
      </c>
      <c r="Z58" s="78">
        <v>0.0</v>
      </c>
      <c r="AA58" s="78">
        <v>0.0</v>
      </c>
      <c r="AB58" s="78">
        <v>0.0</v>
      </c>
      <c r="AC58" s="32">
        <f t="shared" si="114"/>
        <v>0</v>
      </c>
      <c r="AD58" s="78">
        <v>0.0</v>
      </c>
      <c r="AE58" s="78">
        <v>0.0</v>
      </c>
      <c r="AF58" s="78">
        <v>0.0</v>
      </c>
      <c r="AG58" s="78">
        <v>0.0</v>
      </c>
      <c r="AH58" s="78">
        <v>0.0</v>
      </c>
      <c r="AI58" s="78">
        <v>0.0</v>
      </c>
      <c r="AJ58" s="78">
        <v>0.0</v>
      </c>
      <c r="AK58" s="78">
        <v>0.0</v>
      </c>
      <c r="AL58" s="78">
        <v>0.0</v>
      </c>
      <c r="AM58" s="78">
        <v>0.0</v>
      </c>
      <c r="AN58" s="78">
        <v>0.0</v>
      </c>
      <c r="AO58" s="78">
        <v>0.0</v>
      </c>
      <c r="AP58" s="32">
        <f t="shared" si="79"/>
        <v>0</v>
      </c>
      <c r="AQ58" s="39"/>
    </row>
    <row r="59" ht="15.75" customHeight="1">
      <c r="B59" s="76"/>
      <c r="C59" s="79" t="s">
        <v>65</v>
      </c>
      <c r="D59" s="39">
        <v>0.0</v>
      </c>
      <c r="E59" s="39">
        <v>0.0</v>
      </c>
      <c r="F59" s="39">
        <v>0.0</v>
      </c>
      <c r="G59" s="78">
        <v>0.0</v>
      </c>
      <c r="H59" s="78">
        <v>0.0</v>
      </c>
      <c r="I59" s="78">
        <v>0.0</v>
      </c>
      <c r="J59" s="78">
        <v>0.0</v>
      </c>
      <c r="K59" s="78">
        <v>0.0</v>
      </c>
      <c r="L59" s="78">
        <v>0.0</v>
      </c>
      <c r="M59" s="78">
        <v>0.0</v>
      </c>
      <c r="N59" s="78">
        <v>0.0</v>
      </c>
      <c r="O59" s="78">
        <v>0.0</v>
      </c>
      <c r="P59" s="32">
        <f t="shared" si="108"/>
        <v>0</v>
      </c>
      <c r="Q59" s="78">
        <v>0.0</v>
      </c>
      <c r="R59" s="78">
        <v>0.0</v>
      </c>
      <c r="S59" s="78">
        <v>0.0</v>
      </c>
      <c r="T59" s="78">
        <v>0.0</v>
      </c>
      <c r="U59" s="78">
        <v>0.0</v>
      </c>
      <c r="V59" s="78">
        <v>0.0</v>
      </c>
      <c r="W59" s="78">
        <v>0.0</v>
      </c>
      <c r="X59" s="78">
        <v>0.0</v>
      </c>
      <c r="Y59" s="78">
        <v>0.0</v>
      </c>
      <c r="Z59" s="78">
        <v>0.0</v>
      </c>
      <c r="AA59" s="78">
        <v>0.0</v>
      </c>
      <c r="AB59" s="78">
        <v>0.0</v>
      </c>
      <c r="AC59" s="32">
        <f t="shared" si="114"/>
        <v>0</v>
      </c>
      <c r="AD59" s="78">
        <v>0.0</v>
      </c>
      <c r="AE59" s="78">
        <v>0.0</v>
      </c>
      <c r="AF59" s="78">
        <v>0.0</v>
      </c>
      <c r="AG59" s="78">
        <v>0.0</v>
      </c>
      <c r="AH59" s="78">
        <v>0.0</v>
      </c>
      <c r="AI59" s="78">
        <v>0.0</v>
      </c>
      <c r="AJ59" s="78">
        <v>0.0</v>
      </c>
      <c r="AK59" s="78">
        <v>0.0</v>
      </c>
      <c r="AL59" s="78">
        <v>0.0</v>
      </c>
      <c r="AM59" s="78">
        <v>0.0</v>
      </c>
      <c r="AN59" s="78">
        <v>0.0</v>
      </c>
      <c r="AO59" s="78">
        <v>0.0</v>
      </c>
      <c r="AP59" s="32">
        <f t="shared" si="79"/>
        <v>0</v>
      </c>
      <c r="AQ59" s="39"/>
    </row>
    <row r="60" ht="16.5" customHeight="1">
      <c r="B60" s="76"/>
      <c r="C60" s="81" t="s">
        <v>56</v>
      </c>
      <c r="D60" s="82">
        <f t="shared" ref="D60:O60" si="115">D53+D57</f>
        <v>0</v>
      </c>
      <c r="E60" s="82">
        <f t="shared" si="115"/>
        <v>0</v>
      </c>
      <c r="F60" s="82">
        <f t="shared" si="115"/>
        <v>0</v>
      </c>
      <c r="G60" s="82">
        <f t="shared" si="115"/>
        <v>0</v>
      </c>
      <c r="H60" s="82">
        <f t="shared" si="115"/>
        <v>0</v>
      </c>
      <c r="I60" s="82">
        <f t="shared" si="115"/>
        <v>0</v>
      </c>
      <c r="J60" s="82">
        <f t="shared" si="115"/>
        <v>0</v>
      </c>
      <c r="K60" s="82">
        <f t="shared" si="115"/>
        <v>0</v>
      </c>
      <c r="L60" s="82">
        <f t="shared" si="115"/>
        <v>0</v>
      </c>
      <c r="M60" s="82">
        <f t="shared" si="115"/>
        <v>0</v>
      </c>
      <c r="N60" s="82">
        <f t="shared" si="115"/>
        <v>0</v>
      </c>
      <c r="O60" s="82">
        <f t="shared" si="115"/>
        <v>0</v>
      </c>
      <c r="P60" s="32">
        <f t="shared" si="108"/>
        <v>0</v>
      </c>
      <c r="Q60" s="82">
        <f t="shared" ref="Q60:AB60" si="116">Q53+Q57</f>
        <v>0</v>
      </c>
      <c r="R60" s="82">
        <f t="shared" si="116"/>
        <v>510000</v>
      </c>
      <c r="S60" s="82">
        <f t="shared" si="116"/>
        <v>0</v>
      </c>
      <c r="T60" s="82">
        <f t="shared" si="116"/>
        <v>0</v>
      </c>
      <c r="U60" s="82">
        <f t="shared" si="116"/>
        <v>0</v>
      </c>
      <c r="V60" s="82">
        <f t="shared" si="116"/>
        <v>0</v>
      </c>
      <c r="W60" s="82">
        <f t="shared" si="116"/>
        <v>0</v>
      </c>
      <c r="X60" s="82">
        <f t="shared" si="116"/>
        <v>0</v>
      </c>
      <c r="Y60" s="82">
        <f t="shared" si="116"/>
        <v>0</v>
      </c>
      <c r="Z60" s="82">
        <f t="shared" si="116"/>
        <v>0</v>
      </c>
      <c r="AA60" s="82">
        <f t="shared" si="116"/>
        <v>0</v>
      </c>
      <c r="AB60" s="82">
        <f t="shared" si="116"/>
        <v>0</v>
      </c>
      <c r="AC60" s="32">
        <f t="shared" si="114"/>
        <v>510000</v>
      </c>
      <c r="AD60" s="82">
        <f t="shared" ref="AD60:AO60" si="117">AD53+AD57</f>
        <v>0</v>
      </c>
      <c r="AE60" s="82">
        <f t="shared" si="117"/>
        <v>1180904</v>
      </c>
      <c r="AF60" s="82">
        <f t="shared" si="117"/>
        <v>0</v>
      </c>
      <c r="AG60" s="82">
        <f t="shared" si="117"/>
        <v>0</v>
      </c>
      <c r="AH60" s="82">
        <f t="shared" si="117"/>
        <v>0</v>
      </c>
      <c r="AI60" s="82">
        <f t="shared" si="117"/>
        <v>0</v>
      </c>
      <c r="AJ60" s="82">
        <f t="shared" si="117"/>
        <v>0</v>
      </c>
      <c r="AK60" s="82">
        <f t="shared" si="117"/>
        <v>0</v>
      </c>
      <c r="AL60" s="82">
        <f t="shared" si="117"/>
        <v>0</v>
      </c>
      <c r="AM60" s="82">
        <f t="shared" si="117"/>
        <v>0</v>
      </c>
      <c r="AN60" s="82">
        <f t="shared" si="117"/>
        <v>0</v>
      </c>
      <c r="AO60" s="82">
        <f t="shared" si="117"/>
        <v>0</v>
      </c>
      <c r="AP60" s="32">
        <f t="shared" si="79"/>
        <v>1180904</v>
      </c>
      <c r="AQ60" s="39"/>
    </row>
    <row r="61" ht="34.5" customHeight="1">
      <c r="B61" s="90" t="s">
        <v>58</v>
      </c>
      <c r="C61" s="67"/>
      <c r="D61" s="91">
        <f t="shared" ref="D61:O61" si="118">D52+D57+D58-D53-D59</f>
        <v>-11186000</v>
      </c>
      <c r="E61" s="91">
        <f t="shared" si="118"/>
        <v>-636000</v>
      </c>
      <c r="F61" s="91">
        <f t="shared" si="118"/>
        <v>-721200</v>
      </c>
      <c r="G61" s="91">
        <f t="shared" si="118"/>
        <v>-691600</v>
      </c>
      <c r="H61" s="91">
        <f t="shared" si="118"/>
        <v>-676800</v>
      </c>
      <c r="I61" s="91">
        <f t="shared" si="118"/>
        <v>-668200</v>
      </c>
      <c r="J61" s="91">
        <f t="shared" si="118"/>
        <v>-647200</v>
      </c>
      <c r="K61" s="91">
        <f t="shared" si="118"/>
        <v>-617600</v>
      </c>
      <c r="L61" s="91">
        <f t="shared" si="118"/>
        <v>-617600</v>
      </c>
      <c r="M61" s="91">
        <f t="shared" si="118"/>
        <v>-588000</v>
      </c>
      <c r="N61" s="91">
        <f t="shared" si="118"/>
        <v>-501200</v>
      </c>
      <c r="O61" s="91">
        <f t="shared" si="118"/>
        <v>-553800</v>
      </c>
      <c r="P61" s="86">
        <f t="shared" si="108"/>
        <v>-18105200</v>
      </c>
      <c r="Q61" s="91">
        <f t="shared" ref="Q61:AB61" si="119">Q52+Q57+Q58-Q53-Q59</f>
        <v>-904000</v>
      </c>
      <c r="R61" s="91">
        <f t="shared" si="119"/>
        <v>-1297600</v>
      </c>
      <c r="S61" s="91">
        <f t="shared" si="119"/>
        <v>-686000</v>
      </c>
      <c r="T61" s="91">
        <f t="shared" si="119"/>
        <v>-569600</v>
      </c>
      <c r="U61" s="91">
        <f t="shared" si="119"/>
        <v>-482800</v>
      </c>
      <c r="V61" s="91">
        <f t="shared" si="119"/>
        <v>-429400</v>
      </c>
      <c r="W61" s="91">
        <f t="shared" si="119"/>
        <v>-279600</v>
      </c>
      <c r="X61" s="91">
        <f t="shared" si="119"/>
        <v>-163200</v>
      </c>
      <c r="Y61" s="91">
        <f t="shared" si="119"/>
        <v>323600</v>
      </c>
      <c r="Z61" s="91">
        <f t="shared" si="119"/>
        <v>840000</v>
      </c>
      <c r="AA61" s="91">
        <f t="shared" si="119"/>
        <v>541600</v>
      </c>
      <c r="AB61" s="91">
        <f t="shared" si="119"/>
        <v>694000</v>
      </c>
      <c r="AC61" s="86">
        <f t="shared" si="114"/>
        <v>-2413000</v>
      </c>
      <c r="AD61" s="91">
        <f t="shared" ref="AD61:AO61" si="120">AD52+AD57+AD58-AD53-AD59</f>
        <v>1170800</v>
      </c>
      <c r="AE61" s="91">
        <f t="shared" si="120"/>
        <v>544696</v>
      </c>
      <c r="AF61" s="91">
        <f t="shared" si="120"/>
        <v>1465600</v>
      </c>
      <c r="AG61" s="91">
        <f t="shared" si="120"/>
        <v>2020400</v>
      </c>
      <c r="AH61" s="91">
        <f t="shared" si="120"/>
        <v>1745600</v>
      </c>
      <c r="AI61" s="91">
        <f t="shared" si="120"/>
        <v>1766400</v>
      </c>
      <c r="AJ61" s="91">
        <f t="shared" si="120"/>
        <v>1599600</v>
      </c>
      <c r="AK61" s="91">
        <f t="shared" si="120"/>
        <v>2154400</v>
      </c>
      <c r="AL61" s="91">
        <f t="shared" si="120"/>
        <v>1879600</v>
      </c>
      <c r="AM61" s="91">
        <f t="shared" si="120"/>
        <v>2434400</v>
      </c>
      <c r="AN61" s="91">
        <f t="shared" si="120"/>
        <v>2174400</v>
      </c>
      <c r="AO61" s="91">
        <f t="shared" si="120"/>
        <v>2170200</v>
      </c>
      <c r="AP61" s="86">
        <f t="shared" si="79"/>
        <v>21126096</v>
      </c>
      <c r="AQ61" s="72"/>
    </row>
    <row r="62" ht="15.0" customHeight="1">
      <c r="B62" s="88" t="s">
        <v>66</v>
      </c>
      <c r="C62" s="79"/>
      <c r="D62" s="39"/>
      <c r="E62" s="7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9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ht="15.0" customHeight="1">
      <c r="B63" s="76"/>
      <c r="C63" s="79" t="s">
        <v>67</v>
      </c>
      <c r="D63" s="33">
        <v>0.0</v>
      </c>
      <c r="E63" s="33">
        <v>0.0</v>
      </c>
      <c r="F63" s="93">
        <f t="shared" ref="F63:O63" si="121">D14*110%</f>
        <v>0</v>
      </c>
      <c r="G63" s="93">
        <f t="shared" si="121"/>
        <v>0</v>
      </c>
      <c r="H63" s="93">
        <f t="shared" si="121"/>
        <v>352000</v>
      </c>
      <c r="I63" s="93">
        <f t="shared" si="121"/>
        <v>1056000</v>
      </c>
      <c r="J63" s="93">
        <f t="shared" si="121"/>
        <v>1408000</v>
      </c>
      <c r="K63" s="93">
        <f t="shared" si="121"/>
        <v>2112000</v>
      </c>
      <c r="L63" s="93">
        <f t="shared" si="121"/>
        <v>2112000</v>
      </c>
      <c r="M63" s="93">
        <f t="shared" si="121"/>
        <v>2816000</v>
      </c>
      <c r="N63" s="93">
        <f t="shared" si="121"/>
        <v>2816000</v>
      </c>
      <c r="O63" s="93">
        <f t="shared" si="121"/>
        <v>3520000</v>
      </c>
      <c r="P63" s="94"/>
      <c r="Q63" s="93">
        <f t="shared" ref="Q63:R63" si="122">N14*110%</f>
        <v>3608000</v>
      </c>
      <c r="R63" s="93">
        <f t="shared" si="122"/>
        <v>4400000</v>
      </c>
      <c r="S63" s="93">
        <f t="shared" ref="S63:AB63" si="123">Q14*110%</f>
        <v>4488000</v>
      </c>
      <c r="T63" s="93">
        <f t="shared" si="123"/>
        <v>5280000</v>
      </c>
      <c r="U63" s="93">
        <f t="shared" si="123"/>
        <v>5720000</v>
      </c>
      <c r="V63" s="93">
        <f t="shared" si="123"/>
        <v>6512000</v>
      </c>
      <c r="W63" s="93">
        <f t="shared" si="123"/>
        <v>6600000</v>
      </c>
      <c r="X63" s="93">
        <f t="shared" si="123"/>
        <v>7392000</v>
      </c>
      <c r="Y63" s="93">
        <f t="shared" si="123"/>
        <v>7480000</v>
      </c>
      <c r="Z63" s="93">
        <f t="shared" si="123"/>
        <v>8272000</v>
      </c>
      <c r="AA63" s="93">
        <f t="shared" si="123"/>
        <v>8360000</v>
      </c>
      <c r="AB63" s="93">
        <f t="shared" si="123"/>
        <v>9152000</v>
      </c>
      <c r="AC63" s="95"/>
      <c r="AD63" s="93">
        <f t="shared" ref="AD63:AE63" si="124">AA14*110%</f>
        <v>9592000</v>
      </c>
      <c r="AE63" s="93">
        <f t="shared" si="124"/>
        <v>10384000</v>
      </c>
      <c r="AF63" s="93">
        <f t="shared" ref="AF63:AQ63" si="125">AD14*110%</f>
        <v>11297000</v>
      </c>
      <c r="AG63" s="93">
        <f t="shared" si="125"/>
        <v>12144000</v>
      </c>
      <c r="AH63" s="93">
        <f t="shared" si="125"/>
        <v>12639000</v>
      </c>
      <c r="AI63" s="93">
        <f t="shared" si="125"/>
        <v>13486000</v>
      </c>
      <c r="AJ63" s="93">
        <f t="shared" si="125"/>
        <v>13629000</v>
      </c>
      <c r="AK63" s="93">
        <f t="shared" si="125"/>
        <v>14476000</v>
      </c>
      <c r="AL63" s="93">
        <f t="shared" si="125"/>
        <v>14619000</v>
      </c>
      <c r="AM63" s="93">
        <f t="shared" si="125"/>
        <v>15466000</v>
      </c>
      <c r="AN63" s="93">
        <f t="shared" si="125"/>
        <v>15609000</v>
      </c>
      <c r="AO63" s="93">
        <f t="shared" si="125"/>
        <v>16456000</v>
      </c>
      <c r="AP63" s="93">
        <f t="shared" si="125"/>
        <v>16951000</v>
      </c>
      <c r="AQ63" s="93">
        <f t="shared" si="125"/>
        <v>17798000</v>
      </c>
    </row>
    <row r="64" ht="15.0" customHeight="1">
      <c r="B64" s="76"/>
      <c r="C64" s="79" t="s">
        <v>68</v>
      </c>
      <c r="D64" s="93">
        <f t="shared" ref="D64:O64" si="126">D51+D57+D58</f>
        <v>0</v>
      </c>
      <c r="E64" s="93">
        <f t="shared" si="126"/>
        <v>0</v>
      </c>
      <c r="F64" s="93">
        <f t="shared" si="126"/>
        <v>0</v>
      </c>
      <c r="G64" s="93">
        <f t="shared" si="126"/>
        <v>0</v>
      </c>
      <c r="H64" s="93">
        <f t="shared" si="126"/>
        <v>0</v>
      </c>
      <c r="I64" s="93">
        <f t="shared" si="126"/>
        <v>0</v>
      </c>
      <c r="J64" s="93">
        <f t="shared" si="126"/>
        <v>0</v>
      </c>
      <c r="K64" s="93">
        <f t="shared" si="126"/>
        <v>0</v>
      </c>
      <c r="L64" s="93">
        <f t="shared" si="126"/>
        <v>0</v>
      </c>
      <c r="M64" s="93">
        <f t="shared" si="126"/>
        <v>0</v>
      </c>
      <c r="N64" s="93">
        <f t="shared" si="126"/>
        <v>0</v>
      </c>
      <c r="O64" s="93">
        <f t="shared" si="126"/>
        <v>0</v>
      </c>
      <c r="P64" s="94"/>
      <c r="Q64" s="93">
        <f t="shared" ref="Q64:AB64" si="127">Q51+Q57+Q58</f>
        <v>0</v>
      </c>
      <c r="R64" s="93">
        <f t="shared" si="127"/>
        <v>0</v>
      </c>
      <c r="S64" s="93">
        <f t="shared" si="127"/>
        <v>0</v>
      </c>
      <c r="T64" s="93">
        <f t="shared" si="127"/>
        <v>0</v>
      </c>
      <c r="U64" s="93">
        <f t="shared" si="127"/>
        <v>0</v>
      </c>
      <c r="V64" s="93">
        <f t="shared" si="127"/>
        <v>0</v>
      </c>
      <c r="W64" s="93">
        <f t="shared" si="127"/>
        <v>0</v>
      </c>
      <c r="X64" s="93">
        <f t="shared" si="127"/>
        <v>0</v>
      </c>
      <c r="Y64" s="93">
        <f t="shared" si="127"/>
        <v>400000</v>
      </c>
      <c r="Z64" s="93">
        <f t="shared" si="127"/>
        <v>800000</v>
      </c>
      <c r="AA64" s="93">
        <f t="shared" si="127"/>
        <v>400000</v>
      </c>
      <c r="AB64" s="93">
        <f t="shared" si="127"/>
        <v>800000</v>
      </c>
      <c r="AC64" s="93"/>
      <c r="AD64" s="93">
        <f t="shared" ref="AD64:AO64" si="128">AD51+AD57+AD58</f>
        <v>400000</v>
      </c>
      <c r="AE64" s="93">
        <f t="shared" si="128"/>
        <v>800000</v>
      </c>
      <c r="AF64" s="93">
        <f t="shared" si="128"/>
        <v>400000</v>
      </c>
      <c r="AG64" s="93">
        <f t="shared" si="128"/>
        <v>800000</v>
      </c>
      <c r="AH64" s="93">
        <f t="shared" si="128"/>
        <v>400000</v>
      </c>
      <c r="AI64" s="93">
        <f t="shared" si="128"/>
        <v>800000</v>
      </c>
      <c r="AJ64" s="93">
        <f t="shared" si="128"/>
        <v>400000</v>
      </c>
      <c r="AK64" s="93">
        <f t="shared" si="128"/>
        <v>800000</v>
      </c>
      <c r="AL64" s="93">
        <f t="shared" si="128"/>
        <v>400000</v>
      </c>
      <c r="AM64" s="93">
        <f t="shared" si="128"/>
        <v>800000</v>
      </c>
      <c r="AN64" s="93">
        <f t="shared" si="128"/>
        <v>400000</v>
      </c>
      <c r="AO64" s="93">
        <f t="shared" si="128"/>
        <v>800000</v>
      </c>
      <c r="AP64" s="93"/>
      <c r="AQ64" s="93"/>
    </row>
    <row r="65" ht="15.0" customHeight="1">
      <c r="B65" s="76"/>
      <c r="C65" s="79" t="s">
        <v>69</v>
      </c>
      <c r="D65" s="93">
        <v>0.0</v>
      </c>
      <c r="E65" s="93">
        <f t="shared" ref="E65:O65" si="129">D26</f>
        <v>406000</v>
      </c>
      <c r="F65" s="93">
        <f t="shared" si="129"/>
        <v>406000</v>
      </c>
      <c r="G65" s="93">
        <f t="shared" si="129"/>
        <v>661200</v>
      </c>
      <c r="H65" s="93">
        <f t="shared" si="129"/>
        <v>1171600</v>
      </c>
      <c r="I65" s="93">
        <f t="shared" si="129"/>
        <v>1426800</v>
      </c>
      <c r="J65" s="93">
        <f t="shared" si="129"/>
        <v>1937200</v>
      </c>
      <c r="K65" s="93">
        <f t="shared" si="129"/>
        <v>1937200</v>
      </c>
      <c r="L65" s="93">
        <f t="shared" si="129"/>
        <v>2447600</v>
      </c>
      <c r="M65" s="93">
        <f t="shared" si="129"/>
        <v>2447600</v>
      </c>
      <c r="N65" s="93">
        <f t="shared" si="129"/>
        <v>2958000</v>
      </c>
      <c r="O65" s="93">
        <f t="shared" si="129"/>
        <v>2981200</v>
      </c>
      <c r="P65" s="94"/>
      <c r="Q65" s="93">
        <f>O26</f>
        <v>3514800</v>
      </c>
      <c r="R65" s="93">
        <f t="shared" ref="R65:AB65" si="130">Q26</f>
        <v>3944000</v>
      </c>
      <c r="S65" s="93">
        <f t="shared" si="130"/>
        <v>4477600</v>
      </c>
      <c r="T65" s="93">
        <f t="shared" si="130"/>
        <v>4756000</v>
      </c>
      <c r="U65" s="93">
        <f t="shared" si="130"/>
        <v>5289600</v>
      </c>
      <c r="V65" s="93">
        <f t="shared" si="130"/>
        <v>5312800</v>
      </c>
      <c r="W65" s="93">
        <f t="shared" si="130"/>
        <v>5846400</v>
      </c>
      <c r="X65" s="93">
        <f t="shared" si="130"/>
        <v>5869600</v>
      </c>
      <c r="Y65" s="93">
        <f t="shared" si="130"/>
        <v>6403200</v>
      </c>
      <c r="Z65" s="93">
        <f t="shared" si="130"/>
        <v>6426400</v>
      </c>
      <c r="AA65" s="93">
        <f t="shared" si="130"/>
        <v>6960000</v>
      </c>
      <c r="AB65" s="93">
        <f t="shared" si="130"/>
        <v>7238400</v>
      </c>
      <c r="AC65" s="93"/>
      <c r="AD65" s="93">
        <f>AB26</f>
        <v>7772000</v>
      </c>
      <c r="AE65" s="93">
        <f t="shared" ref="AE65:AP65" si="131">AD26</f>
        <v>7969200</v>
      </c>
      <c r="AF65" s="93">
        <f t="shared" si="131"/>
        <v>8514400</v>
      </c>
      <c r="AG65" s="93">
        <f t="shared" si="131"/>
        <v>8804400</v>
      </c>
      <c r="AH65" s="93">
        <f t="shared" si="131"/>
        <v>9349600</v>
      </c>
      <c r="AI65" s="93">
        <f t="shared" si="131"/>
        <v>9384400</v>
      </c>
      <c r="AJ65" s="93">
        <f t="shared" si="131"/>
        <v>10335600</v>
      </c>
      <c r="AK65" s="93">
        <f t="shared" si="131"/>
        <v>10370400</v>
      </c>
      <c r="AL65" s="93">
        <f t="shared" si="131"/>
        <v>10915600</v>
      </c>
      <c r="AM65" s="93">
        <f t="shared" si="131"/>
        <v>10950400</v>
      </c>
      <c r="AN65" s="93">
        <f t="shared" si="131"/>
        <v>11495600</v>
      </c>
      <c r="AO65" s="93">
        <f t="shared" si="131"/>
        <v>11785600</v>
      </c>
      <c r="AP65" s="93">
        <f t="shared" si="131"/>
        <v>12330800</v>
      </c>
      <c r="AQ65" s="93"/>
    </row>
    <row r="66" ht="15.0" customHeight="1">
      <c r="A66" s="3"/>
      <c r="B66" s="76"/>
      <c r="C66" s="79" t="s">
        <v>70</v>
      </c>
      <c r="D66" s="96">
        <v>0.0</v>
      </c>
      <c r="E66" s="97">
        <f t="shared" ref="E66:O66" si="132">D46*(110%)+D53+D59</f>
        <v>11858000</v>
      </c>
      <c r="F66" s="97">
        <f t="shared" si="132"/>
        <v>253000</v>
      </c>
      <c r="G66" s="97">
        <f t="shared" si="132"/>
        <v>418000</v>
      </c>
      <c r="H66" s="97">
        <f t="shared" si="132"/>
        <v>528000</v>
      </c>
      <c r="I66" s="97">
        <f t="shared" si="132"/>
        <v>583000</v>
      </c>
      <c r="J66" s="97">
        <f t="shared" si="132"/>
        <v>716100</v>
      </c>
      <c r="K66" s="97">
        <f t="shared" si="132"/>
        <v>693000</v>
      </c>
      <c r="L66" s="97">
        <f t="shared" si="132"/>
        <v>803000</v>
      </c>
      <c r="M66" s="97">
        <f t="shared" si="132"/>
        <v>803000</v>
      </c>
      <c r="N66" s="97">
        <f t="shared" si="132"/>
        <v>913000</v>
      </c>
      <c r="O66" s="97">
        <f t="shared" si="132"/>
        <v>880000</v>
      </c>
      <c r="P66" s="98"/>
      <c r="Q66" s="97">
        <f>O46*(110%)+O53+O59</f>
        <v>1142900</v>
      </c>
      <c r="R66" s="97">
        <f t="shared" ref="R66:AB66" si="133">Q46*(110%)+Q53+Q59</f>
        <v>1144000</v>
      </c>
      <c r="S66" s="97">
        <f t="shared" si="133"/>
        <v>1731000</v>
      </c>
      <c r="T66" s="97">
        <f t="shared" si="133"/>
        <v>1243000</v>
      </c>
      <c r="U66" s="97">
        <f t="shared" si="133"/>
        <v>1320000</v>
      </c>
      <c r="V66" s="97">
        <f t="shared" si="133"/>
        <v>1287000</v>
      </c>
      <c r="W66" s="97">
        <f t="shared" si="133"/>
        <v>1433300</v>
      </c>
      <c r="X66" s="97">
        <f t="shared" si="133"/>
        <v>1331000</v>
      </c>
      <c r="Y66" s="97">
        <f t="shared" si="133"/>
        <v>1408000</v>
      </c>
      <c r="Z66" s="97">
        <f t="shared" si="133"/>
        <v>1375000</v>
      </c>
      <c r="AA66" s="97">
        <f t="shared" si="133"/>
        <v>1452000</v>
      </c>
      <c r="AB66" s="97">
        <f t="shared" si="133"/>
        <v>1474000</v>
      </c>
      <c r="AC66" s="96"/>
      <c r="AD66" s="97">
        <f>AB46*(110%)+AB53+AB59</f>
        <v>1951400</v>
      </c>
      <c r="AE66" s="97">
        <f t="shared" ref="AE66:AO66" si="134">AD46*(110%)+AD53+AD59</f>
        <v>1683000</v>
      </c>
      <c r="AF66" s="97">
        <f t="shared" si="134"/>
        <v>2940904</v>
      </c>
      <c r="AG66" s="97">
        <f t="shared" si="134"/>
        <v>1782000</v>
      </c>
      <c r="AH66" s="97">
        <f t="shared" si="134"/>
        <v>1859000</v>
      </c>
      <c r="AI66" s="97">
        <f t="shared" si="134"/>
        <v>1826000</v>
      </c>
      <c r="AJ66" s="97">
        <f t="shared" si="134"/>
        <v>2043800</v>
      </c>
      <c r="AK66" s="97">
        <f t="shared" si="134"/>
        <v>1892000</v>
      </c>
      <c r="AL66" s="97">
        <f t="shared" si="134"/>
        <v>1969000</v>
      </c>
      <c r="AM66" s="97">
        <f t="shared" si="134"/>
        <v>1936000</v>
      </c>
      <c r="AN66" s="97">
        <f t="shared" si="134"/>
        <v>2013000</v>
      </c>
      <c r="AO66" s="97">
        <f t="shared" si="134"/>
        <v>2035000</v>
      </c>
      <c r="AP66" s="97">
        <f>AO46+AO53+AO59</f>
        <v>2479000</v>
      </c>
      <c r="AQ66" s="99"/>
    </row>
    <row r="67" ht="15.0" customHeight="1">
      <c r="A67" s="3"/>
      <c r="B67" s="76"/>
      <c r="C67" s="100" t="s">
        <v>71</v>
      </c>
      <c r="D67" s="101">
        <f t="shared" ref="D67:O67" si="135">D63+D64-D65-D66</f>
        <v>0</v>
      </c>
      <c r="E67" s="101">
        <f t="shared" si="135"/>
        <v>-12264000</v>
      </c>
      <c r="F67" s="101">
        <f t="shared" si="135"/>
        <v>-659000</v>
      </c>
      <c r="G67" s="101">
        <f t="shared" si="135"/>
        <v>-1079200</v>
      </c>
      <c r="H67" s="101">
        <f t="shared" si="135"/>
        <v>-1347600</v>
      </c>
      <c r="I67" s="101">
        <f t="shared" si="135"/>
        <v>-953800</v>
      </c>
      <c r="J67" s="101">
        <f t="shared" si="135"/>
        <v>-1245300</v>
      </c>
      <c r="K67" s="101">
        <f t="shared" si="135"/>
        <v>-518200</v>
      </c>
      <c r="L67" s="101">
        <f t="shared" si="135"/>
        <v>-1138600</v>
      </c>
      <c r="M67" s="101">
        <f t="shared" si="135"/>
        <v>-434600</v>
      </c>
      <c r="N67" s="101">
        <f t="shared" si="135"/>
        <v>-1055000</v>
      </c>
      <c r="O67" s="101">
        <f t="shared" si="135"/>
        <v>-341200</v>
      </c>
      <c r="P67" s="98"/>
      <c r="Q67" s="101">
        <f t="shared" ref="Q67:AB67" si="136">Q63+Q64-Q65-Q66</f>
        <v>-1049700</v>
      </c>
      <c r="R67" s="101">
        <f t="shared" si="136"/>
        <v>-688000</v>
      </c>
      <c r="S67" s="101">
        <f t="shared" si="136"/>
        <v>-1720600</v>
      </c>
      <c r="T67" s="101">
        <f t="shared" si="136"/>
        <v>-719000</v>
      </c>
      <c r="U67" s="101">
        <f t="shared" si="136"/>
        <v>-889600</v>
      </c>
      <c r="V67" s="101">
        <f t="shared" si="136"/>
        <v>-87800</v>
      </c>
      <c r="W67" s="101">
        <f t="shared" si="136"/>
        <v>-679700</v>
      </c>
      <c r="X67" s="101">
        <f t="shared" si="136"/>
        <v>191400</v>
      </c>
      <c r="Y67" s="101">
        <f t="shared" si="136"/>
        <v>68800</v>
      </c>
      <c r="Z67" s="101">
        <f t="shared" si="136"/>
        <v>1270600</v>
      </c>
      <c r="AA67" s="101">
        <f t="shared" si="136"/>
        <v>348000</v>
      </c>
      <c r="AB67" s="101">
        <f t="shared" si="136"/>
        <v>1239600</v>
      </c>
      <c r="AC67" s="102"/>
      <c r="AD67" s="101">
        <f t="shared" ref="AD67:AO67" si="137">AD63+AD64-AD65-AD66</f>
        <v>268600</v>
      </c>
      <c r="AE67" s="101">
        <f t="shared" si="137"/>
        <v>1531800</v>
      </c>
      <c r="AF67" s="101">
        <f t="shared" si="137"/>
        <v>241696</v>
      </c>
      <c r="AG67" s="101">
        <f t="shared" si="137"/>
        <v>2357600</v>
      </c>
      <c r="AH67" s="101">
        <f t="shared" si="137"/>
        <v>1830400</v>
      </c>
      <c r="AI67" s="101">
        <f t="shared" si="137"/>
        <v>3075600</v>
      </c>
      <c r="AJ67" s="101">
        <f t="shared" si="137"/>
        <v>1649600</v>
      </c>
      <c r="AK67" s="101">
        <f t="shared" si="137"/>
        <v>3013600</v>
      </c>
      <c r="AL67" s="101">
        <f t="shared" si="137"/>
        <v>2134400</v>
      </c>
      <c r="AM67" s="101">
        <f t="shared" si="137"/>
        <v>3379600</v>
      </c>
      <c r="AN67" s="101">
        <f t="shared" si="137"/>
        <v>2500400</v>
      </c>
      <c r="AO67" s="101">
        <f t="shared" si="137"/>
        <v>3435400</v>
      </c>
      <c r="AP67" s="101">
        <f>AP63-AP65</f>
        <v>4620200</v>
      </c>
      <c r="AQ67" s="99"/>
    </row>
    <row r="68" ht="15.0" customHeight="1">
      <c r="B68" s="103"/>
      <c r="C68" s="104" t="s">
        <v>72</v>
      </c>
      <c r="D68" s="105">
        <f>D67</f>
        <v>0</v>
      </c>
      <c r="E68" s="105">
        <f t="shared" ref="E68:O68" si="138">E67+D68</f>
        <v>-12264000</v>
      </c>
      <c r="F68" s="105">
        <f t="shared" si="138"/>
        <v>-12923000</v>
      </c>
      <c r="G68" s="105">
        <f t="shared" si="138"/>
        <v>-14002200</v>
      </c>
      <c r="H68" s="105">
        <f t="shared" si="138"/>
        <v>-15349800</v>
      </c>
      <c r="I68" s="105">
        <f t="shared" si="138"/>
        <v>-16303600</v>
      </c>
      <c r="J68" s="105">
        <f t="shared" si="138"/>
        <v>-17548900</v>
      </c>
      <c r="K68" s="105">
        <f t="shared" si="138"/>
        <v>-18067100</v>
      </c>
      <c r="L68" s="105">
        <f t="shared" si="138"/>
        <v>-19205700</v>
      </c>
      <c r="M68" s="105">
        <f t="shared" si="138"/>
        <v>-19640300</v>
      </c>
      <c r="N68" s="105">
        <f t="shared" si="138"/>
        <v>-20695300</v>
      </c>
      <c r="O68" s="105">
        <f t="shared" si="138"/>
        <v>-21036500</v>
      </c>
      <c r="P68" s="106"/>
      <c r="Q68" s="107">
        <f>O68+Q67</f>
        <v>-22086200</v>
      </c>
      <c r="R68" s="107">
        <f t="shared" ref="R68:AB68" si="139">Q68+R67</f>
        <v>-22774200</v>
      </c>
      <c r="S68" s="107">
        <f t="shared" si="139"/>
        <v>-24494800</v>
      </c>
      <c r="T68" s="107">
        <f t="shared" si="139"/>
        <v>-25213800</v>
      </c>
      <c r="U68" s="107">
        <f t="shared" si="139"/>
        <v>-26103400</v>
      </c>
      <c r="V68" s="107">
        <f t="shared" si="139"/>
        <v>-26191200</v>
      </c>
      <c r="W68" s="108">
        <f t="shared" si="139"/>
        <v>-26870900</v>
      </c>
      <c r="X68" s="107">
        <f t="shared" si="139"/>
        <v>-26679500</v>
      </c>
      <c r="Y68" s="107">
        <f t="shared" si="139"/>
        <v>-26610700</v>
      </c>
      <c r="Z68" s="107">
        <f t="shared" si="139"/>
        <v>-25340100</v>
      </c>
      <c r="AA68" s="107">
        <f t="shared" si="139"/>
        <v>-24992100</v>
      </c>
      <c r="AB68" s="107">
        <f t="shared" si="139"/>
        <v>-23752500</v>
      </c>
      <c r="AC68" s="106"/>
      <c r="AD68" s="107">
        <f>AB68+AD67</f>
        <v>-23483900</v>
      </c>
      <c r="AE68" s="107">
        <f t="shared" ref="AE68:AP68" si="140">AD68+AE67</f>
        <v>-21952100</v>
      </c>
      <c r="AF68" s="107">
        <f t="shared" si="140"/>
        <v>-21710404</v>
      </c>
      <c r="AG68" s="107">
        <f t="shared" si="140"/>
        <v>-19352804</v>
      </c>
      <c r="AH68" s="107">
        <f t="shared" si="140"/>
        <v>-17522404</v>
      </c>
      <c r="AI68" s="107">
        <f t="shared" si="140"/>
        <v>-14446804</v>
      </c>
      <c r="AJ68" s="107">
        <f t="shared" si="140"/>
        <v>-12797204</v>
      </c>
      <c r="AK68" s="107">
        <f t="shared" si="140"/>
        <v>-9783604</v>
      </c>
      <c r="AL68" s="107">
        <f t="shared" si="140"/>
        <v>-7649204</v>
      </c>
      <c r="AM68" s="107">
        <f t="shared" si="140"/>
        <v>-4269604</v>
      </c>
      <c r="AN68" s="107">
        <f t="shared" si="140"/>
        <v>-1769204</v>
      </c>
      <c r="AO68" s="107">
        <f t="shared" si="140"/>
        <v>1666196</v>
      </c>
      <c r="AP68" s="107">
        <f t="shared" si="140"/>
        <v>6286396</v>
      </c>
      <c r="AQ68" s="109"/>
    </row>
    <row r="69" ht="15.75" customHeight="1">
      <c r="B69" s="110"/>
      <c r="C69" s="111" t="s">
        <v>73</v>
      </c>
      <c r="D69" s="112">
        <f>D52</f>
        <v>-11186000</v>
      </c>
      <c r="E69" s="112">
        <f t="shared" ref="E69:O69" si="141">D69+E52</f>
        <v>-11822000</v>
      </c>
      <c r="F69" s="112">
        <f t="shared" si="141"/>
        <v>-12543200</v>
      </c>
      <c r="G69" s="112">
        <f t="shared" si="141"/>
        <v>-13234800</v>
      </c>
      <c r="H69" s="112">
        <f t="shared" si="141"/>
        <v>-13911600</v>
      </c>
      <c r="I69" s="112">
        <f t="shared" si="141"/>
        <v>-14579800</v>
      </c>
      <c r="J69" s="112">
        <f t="shared" si="141"/>
        <v>-15227000</v>
      </c>
      <c r="K69" s="112">
        <f t="shared" si="141"/>
        <v>-15844600</v>
      </c>
      <c r="L69" s="112">
        <f t="shared" si="141"/>
        <v>-16462200</v>
      </c>
      <c r="M69" s="112">
        <f t="shared" si="141"/>
        <v>-17050200</v>
      </c>
      <c r="N69" s="112">
        <f t="shared" si="141"/>
        <v>-17551400</v>
      </c>
      <c r="O69" s="112">
        <f t="shared" si="141"/>
        <v>-18105200</v>
      </c>
      <c r="P69" s="113"/>
      <c r="Q69" s="114">
        <f>O69+Q52</f>
        <v>-19009200</v>
      </c>
      <c r="R69" s="114">
        <f t="shared" ref="R69:AB69" si="142">Q69+R52</f>
        <v>-19796800</v>
      </c>
      <c r="S69" s="114">
        <f t="shared" si="142"/>
        <v>-20482800</v>
      </c>
      <c r="T69" s="114">
        <f t="shared" si="142"/>
        <v>-21052400</v>
      </c>
      <c r="U69" s="114">
        <f t="shared" si="142"/>
        <v>-21535200</v>
      </c>
      <c r="V69" s="114">
        <f t="shared" si="142"/>
        <v>-21964600</v>
      </c>
      <c r="W69" s="114">
        <f t="shared" si="142"/>
        <v>-22244200</v>
      </c>
      <c r="X69" s="114">
        <f t="shared" si="142"/>
        <v>-22407400</v>
      </c>
      <c r="Y69" s="114">
        <f t="shared" si="142"/>
        <v>-22083800</v>
      </c>
      <c r="Z69" s="114">
        <f t="shared" si="142"/>
        <v>-21243800</v>
      </c>
      <c r="AA69" s="114">
        <f t="shared" si="142"/>
        <v>-20702200</v>
      </c>
      <c r="AB69" s="114">
        <f t="shared" si="142"/>
        <v>-20008200</v>
      </c>
      <c r="AC69" s="113"/>
      <c r="AD69" s="114">
        <f>AB69+AD52</f>
        <v>-18837400</v>
      </c>
      <c r="AE69" s="114">
        <f t="shared" ref="AE69:AO69" si="143">AD69+AE52</f>
        <v>-17111800</v>
      </c>
      <c r="AF69" s="114">
        <f t="shared" si="143"/>
        <v>-15646200</v>
      </c>
      <c r="AG69" s="114">
        <f t="shared" si="143"/>
        <v>-13625800</v>
      </c>
      <c r="AH69" s="114">
        <f t="shared" si="143"/>
        <v>-11880200</v>
      </c>
      <c r="AI69" s="114">
        <f t="shared" si="143"/>
        <v>-10113800</v>
      </c>
      <c r="AJ69" s="114">
        <f t="shared" si="143"/>
        <v>-8514200</v>
      </c>
      <c r="AK69" s="114">
        <f t="shared" si="143"/>
        <v>-6359800</v>
      </c>
      <c r="AL69" s="114">
        <f t="shared" si="143"/>
        <v>-4480200</v>
      </c>
      <c r="AM69" s="114">
        <f t="shared" si="143"/>
        <v>-2045800</v>
      </c>
      <c r="AN69" s="114">
        <f t="shared" si="143"/>
        <v>128600</v>
      </c>
      <c r="AO69" s="114">
        <f t="shared" si="143"/>
        <v>2298800</v>
      </c>
      <c r="AP69" s="113"/>
    </row>
    <row r="70" ht="15.75" customHeight="1">
      <c r="B70" s="115"/>
      <c r="C70" s="115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ht="15.75" customHeight="1">
      <c r="B71" s="116"/>
      <c r="C71" s="117" t="s">
        <v>74</v>
      </c>
      <c r="D71" s="118" t="str">
        <f t="shared" ref="D71:O71" si="144">D27/D14</f>
        <v>#DIV/0!</v>
      </c>
      <c r="E71" s="118" t="str">
        <f t="shared" si="144"/>
        <v>#DIV/0!</v>
      </c>
      <c r="F71" s="118">
        <f t="shared" si="144"/>
        <v>-1.06625</v>
      </c>
      <c r="G71" s="118">
        <f t="shared" si="144"/>
        <v>-0.2204166667</v>
      </c>
      <c r="H71" s="118">
        <f t="shared" si="144"/>
        <v>-0.1146875</v>
      </c>
      <c r="I71" s="118">
        <f t="shared" si="144"/>
        <v>-0.008958333333</v>
      </c>
      <c r="J71" s="118">
        <f t="shared" si="144"/>
        <v>-0.008958333333</v>
      </c>
      <c r="K71" s="118">
        <f t="shared" si="144"/>
        <v>0.04390625</v>
      </c>
      <c r="L71" s="118">
        <f t="shared" si="144"/>
        <v>0.04390625</v>
      </c>
      <c r="M71" s="118">
        <f t="shared" si="144"/>
        <v>0.075625</v>
      </c>
      <c r="N71" s="118">
        <f t="shared" si="144"/>
        <v>0.09109756098</v>
      </c>
      <c r="O71" s="118">
        <f t="shared" si="144"/>
        <v>0.1213</v>
      </c>
      <c r="Q71" s="118">
        <f t="shared" ref="Q71:AB71" si="145">Q27/Q14</f>
        <v>0.03333333333</v>
      </c>
      <c r="R71" s="118">
        <f t="shared" si="145"/>
        <v>0.06716666667</v>
      </c>
      <c r="S71" s="118">
        <f t="shared" si="145"/>
        <v>0.08538461538</v>
      </c>
      <c r="T71" s="118">
        <f t="shared" si="145"/>
        <v>0.1064864865</v>
      </c>
      <c r="U71" s="118">
        <f t="shared" si="145"/>
        <v>0.1145333333</v>
      </c>
      <c r="V71" s="118">
        <f t="shared" si="145"/>
        <v>0.13</v>
      </c>
      <c r="W71" s="118">
        <f t="shared" si="145"/>
        <v>0.1368235294</v>
      </c>
      <c r="X71" s="118">
        <f t="shared" si="145"/>
        <v>0.1485106383</v>
      </c>
      <c r="Y71" s="118">
        <f t="shared" si="145"/>
        <v>0.1544210526</v>
      </c>
      <c r="Z71" s="118">
        <f t="shared" si="145"/>
        <v>0.1634615385</v>
      </c>
      <c r="AA71" s="118">
        <f t="shared" si="145"/>
        <v>0.1699082569</v>
      </c>
      <c r="AB71" s="118">
        <f t="shared" si="145"/>
        <v>0.1766949153</v>
      </c>
      <c r="AD71" s="118">
        <f t="shared" ref="AD71:AO71" si="146">AD27/AD14</f>
        <v>0.2240311587</v>
      </c>
      <c r="AE71" s="118">
        <f t="shared" si="146"/>
        <v>0.2287681159</v>
      </c>
      <c r="AF71" s="118">
        <f t="shared" si="146"/>
        <v>0.2337336815</v>
      </c>
      <c r="AG71" s="118">
        <f t="shared" si="146"/>
        <v>0.2373898858</v>
      </c>
      <c r="AH71" s="118">
        <f t="shared" si="146"/>
        <v>0.242582728</v>
      </c>
      <c r="AI71" s="118">
        <f t="shared" si="146"/>
        <v>0.2146200608</v>
      </c>
      <c r="AJ71" s="118">
        <f t="shared" si="146"/>
        <v>0.2196839729</v>
      </c>
      <c r="AK71" s="118">
        <f t="shared" si="146"/>
        <v>0.2236415363</v>
      </c>
      <c r="AL71" s="118">
        <f t="shared" si="146"/>
        <v>0.2283016209</v>
      </c>
      <c r="AM71" s="118">
        <f t="shared" si="146"/>
        <v>0.2315775401</v>
      </c>
      <c r="AN71" s="118">
        <f t="shared" si="146"/>
        <v>0.2351979234</v>
      </c>
      <c r="AO71" s="118">
        <f t="shared" si="146"/>
        <v>0.2378986403</v>
      </c>
    </row>
    <row r="72" ht="15.75" customHeight="1">
      <c r="B72" s="119"/>
      <c r="C72" s="117" t="s">
        <v>75</v>
      </c>
      <c r="D72" s="120" t="str">
        <f t="shared" ref="D72:O72" si="147">D47/D14</f>
        <v>#DIV/0!</v>
      </c>
      <c r="E72" s="120" t="str">
        <f t="shared" si="147"/>
        <v>#DIV/0!</v>
      </c>
      <c r="F72" s="120">
        <f t="shared" si="147"/>
        <v>-2.25375</v>
      </c>
      <c r="G72" s="120">
        <f t="shared" si="147"/>
        <v>-0.7204166667</v>
      </c>
      <c r="H72" s="120">
        <f t="shared" si="147"/>
        <v>-0.52875</v>
      </c>
      <c r="I72" s="120">
        <f t="shared" si="147"/>
        <v>-0.3480208333</v>
      </c>
      <c r="J72" s="120">
        <f t="shared" si="147"/>
        <v>-0.3370833333</v>
      </c>
      <c r="K72" s="120">
        <f t="shared" si="147"/>
        <v>-0.24125</v>
      </c>
      <c r="L72" s="120">
        <f t="shared" si="147"/>
        <v>-0.24125</v>
      </c>
      <c r="M72" s="120">
        <f t="shared" si="147"/>
        <v>-0.18375</v>
      </c>
      <c r="N72" s="120">
        <f t="shared" si="147"/>
        <v>-0.152804878</v>
      </c>
      <c r="O72" s="120">
        <f t="shared" si="147"/>
        <v>-0.13845</v>
      </c>
      <c r="Q72" s="120">
        <f t="shared" ref="Q72:AB72" si="148">Q47/Q14</f>
        <v>-0.2215686275</v>
      </c>
      <c r="R72" s="120">
        <f t="shared" si="148"/>
        <v>-0.1640833333</v>
      </c>
      <c r="S72" s="120">
        <f t="shared" si="148"/>
        <v>-0.1319230769</v>
      </c>
      <c r="T72" s="120">
        <f t="shared" si="148"/>
        <v>-0.09621621622</v>
      </c>
      <c r="U72" s="120">
        <f t="shared" si="148"/>
        <v>-0.08046666667</v>
      </c>
      <c r="V72" s="120">
        <f t="shared" si="148"/>
        <v>-0.06389880952</v>
      </c>
      <c r="W72" s="120">
        <f t="shared" si="148"/>
        <v>-0.04111764706</v>
      </c>
      <c r="X72" s="120">
        <f t="shared" si="148"/>
        <v>-0.02170212766</v>
      </c>
      <c r="Y72" s="120">
        <f t="shared" si="148"/>
        <v>-0.01005263158</v>
      </c>
      <c r="Z72" s="120">
        <f t="shared" si="148"/>
        <v>0.004807692308</v>
      </c>
      <c r="AA72" s="120">
        <f t="shared" si="148"/>
        <v>0.01623853211</v>
      </c>
      <c r="AB72" s="120">
        <f t="shared" si="148"/>
        <v>-0.01122881356</v>
      </c>
      <c r="AD72" s="120">
        <f t="shared" ref="AD72:AO72" si="149">AD47/AD14</f>
        <v>0.07505355404</v>
      </c>
      <c r="AE72" s="120">
        <f t="shared" si="149"/>
        <v>0.08384057971</v>
      </c>
      <c r="AF72" s="120">
        <f t="shared" si="149"/>
        <v>0.09274151436</v>
      </c>
      <c r="AG72" s="120">
        <f t="shared" si="149"/>
        <v>0.09954323002</v>
      </c>
      <c r="AH72" s="120">
        <f t="shared" si="149"/>
        <v>0.1086037127</v>
      </c>
      <c r="AI72" s="120">
        <f t="shared" si="149"/>
        <v>0.07343465046</v>
      </c>
      <c r="AJ72" s="120">
        <f t="shared" si="149"/>
        <v>0.09026335591</v>
      </c>
      <c r="AK72" s="120">
        <f t="shared" si="149"/>
        <v>0.09633001422</v>
      </c>
      <c r="AL72" s="120">
        <f t="shared" si="149"/>
        <v>0.1042706131</v>
      </c>
      <c r="AM72" s="120">
        <f t="shared" si="149"/>
        <v>0.1092513369</v>
      </c>
      <c r="AN72" s="120">
        <f t="shared" si="149"/>
        <v>0.1151460091</v>
      </c>
      <c r="AO72" s="120">
        <f t="shared" si="149"/>
        <v>0.08468479604</v>
      </c>
    </row>
    <row r="73" ht="15.75" customHeight="1">
      <c r="B73" s="119"/>
      <c r="C73" s="116"/>
      <c r="D73" s="39"/>
      <c r="E73" s="39"/>
      <c r="F73" s="39"/>
      <c r="G73" s="39"/>
      <c r="H73" s="39"/>
      <c r="I73" s="39"/>
      <c r="J73" s="39"/>
      <c r="K73" s="39"/>
      <c r="L73" s="39"/>
    </row>
    <row r="74" ht="15.75" customHeight="1">
      <c r="B74" s="43"/>
    </row>
    <row r="75" ht="15.75" customHeight="1"/>
    <row r="76" ht="15.75" customHeight="1">
      <c r="B76" s="43"/>
    </row>
    <row r="77" ht="15.75" customHeight="1">
      <c r="B77" s="4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</sheetData>
  <mergeCells count="13">
    <mergeCell ref="B28:B46"/>
    <mergeCell ref="B48:B51"/>
    <mergeCell ref="B52:C52"/>
    <mergeCell ref="B53:B60"/>
    <mergeCell ref="B61:C61"/>
    <mergeCell ref="B62:B68"/>
    <mergeCell ref="D2:O2"/>
    <mergeCell ref="Q2:AC2"/>
    <mergeCell ref="AD2:AP2"/>
    <mergeCell ref="B5:B14"/>
    <mergeCell ref="B15:B26"/>
    <mergeCell ref="B27:C27"/>
    <mergeCell ref="B47:C47"/>
  </mergeCells>
  <printOptions/>
  <pageMargins bottom="0.75" footer="0.0" header="0.0" left="0.7" right="0.7" top="0.75"/>
  <pageSetup paperSize="8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75"/>
  <cols>
    <col customWidth="1" min="1" max="1" width="0.38"/>
    <col customWidth="1" min="2" max="2" width="5.88"/>
    <col customWidth="1" min="3" max="3" width="40.13"/>
    <col customWidth="1" min="4" max="43" width="13.13"/>
  </cols>
  <sheetData>
    <row r="1" ht="15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4" t="s">
        <v>1</v>
      </c>
      <c r="P1" s="6">
        <f>P6/P5</f>
        <v>0.2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>
        <f>AC6/AC5</f>
        <v>0.2222222222</v>
      </c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>
        <f>AP6/AP5</f>
        <v>0.2222222222</v>
      </c>
      <c r="AQ1" s="7"/>
    </row>
    <row r="2" ht="15.75" customHeight="1">
      <c r="D2" s="8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 t="s">
        <v>3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2" t="s">
        <v>4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3"/>
    </row>
    <row r="3" ht="15.75" customHeight="1">
      <c r="D3" s="14">
        <v>1.0</v>
      </c>
      <c r="E3" s="14">
        <v>2.0</v>
      </c>
      <c r="F3" s="14">
        <v>3.0</v>
      </c>
      <c r="G3" s="14">
        <v>4.0</v>
      </c>
      <c r="H3" s="14">
        <v>5.0</v>
      </c>
      <c r="I3" s="14">
        <v>6.0</v>
      </c>
      <c r="J3" s="14">
        <v>7.0</v>
      </c>
      <c r="K3" s="14">
        <v>8.0</v>
      </c>
      <c r="L3" s="14">
        <v>9.0</v>
      </c>
      <c r="M3" s="14">
        <v>10.0</v>
      </c>
      <c r="N3" s="14">
        <v>11.0</v>
      </c>
      <c r="O3" s="14">
        <v>12.0</v>
      </c>
      <c r="P3" s="15"/>
      <c r="Q3" s="14">
        <v>1.0</v>
      </c>
      <c r="R3" s="14">
        <v>2.0</v>
      </c>
      <c r="S3" s="14">
        <v>3.0</v>
      </c>
      <c r="T3" s="14">
        <v>4.0</v>
      </c>
      <c r="U3" s="14">
        <v>5.0</v>
      </c>
      <c r="V3" s="14">
        <v>6.0</v>
      </c>
      <c r="W3" s="14">
        <v>7.0</v>
      </c>
      <c r="X3" s="14">
        <v>8.0</v>
      </c>
      <c r="Y3" s="14">
        <v>9.0</v>
      </c>
      <c r="Z3" s="14">
        <v>10.0</v>
      </c>
      <c r="AA3" s="14">
        <v>11.0</v>
      </c>
      <c r="AB3" s="14">
        <v>12.0</v>
      </c>
      <c r="AC3" s="16"/>
      <c r="AD3" s="14">
        <v>1.0</v>
      </c>
      <c r="AE3" s="14">
        <v>2.0</v>
      </c>
      <c r="AF3" s="14">
        <v>3.0</v>
      </c>
      <c r="AG3" s="14">
        <v>4.0</v>
      </c>
      <c r="AH3" s="14">
        <v>5.0</v>
      </c>
      <c r="AI3" s="14">
        <v>6.0</v>
      </c>
      <c r="AJ3" s="14">
        <v>7.0</v>
      </c>
      <c r="AK3" s="14">
        <v>8.0</v>
      </c>
      <c r="AL3" s="14">
        <v>9.0</v>
      </c>
      <c r="AM3" s="14">
        <v>10.0</v>
      </c>
      <c r="AN3" s="14">
        <v>11.0</v>
      </c>
      <c r="AO3" s="14">
        <v>12.0</v>
      </c>
      <c r="AP3" s="16"/>
      <c r="AQ3" s="17"/>
    </row>
    <row r="4" ht="15.75" customHeight="1">
      <c r="D4" s="18">
        <v>1.0</v>
      </c>
      <c r="E4" s="18">
        <v>2.0</v>
      </c>
      <c r="F4" s="18">
        <v>3.0</v>
      </c>
      <c r="G4" s="18">
        <v>4.0</v>
      </c>
      <c r="H4" s="18">
        <v>5.0</v>
      </c>
      <c r="I4" s="18">
        <v>6.0</v>
      </c>
      <c r="J4" s="18">
        <v>7.0</v>
      </c>
      <c r="K4" s="18">
        <v>8.0</v>
      </c>
      <c r="L4" s="18">
        <v>9.0</v>
      </c>
      <c r="M4" s="18">
        <v>10.0</v>
      </c>
      <c r="N4" s="18">
        <v>11.0</v>
      </c>
      <c r="O4" s="19">
        <v>12.0</v>
      </c>
      <c r="P4" s="20" t="s">
        <v>5</v>
      </c>
      <c r="Q4" s="21">
        <v>13.0</v>
      </c>
      <c r="R4" s="18">
        <v>14.0</v>
      </c>
      <c r="S4" s="18">
        <v>15.0</v>
      </c>
      <c r="T4" s="18">
        <v>16.0</v>
      </c>
      <c r="U4" s="18">
        <v>17.0</v>
      </c>
      <c r="V4" s="18">
        <v>18.0</v>
      </c>
      <c r="W4" s="18">
        <v>19.0</v>
      </c>
      <c r="X4" s="18">
        <v>20.0</v>
      </c>
      <c r="Y4" s="18">
        <v>21.0</v>
      </c>
      <c r="Z4" s="18">
        <v>22.0</v>
      </c>
      <c r="AA4" s="18">
        <v>23.0</v>
      </c>
      <c r="AB4" s="19">
        <v>24.0</v>
      </c>
      <c r="AC4" s="22" t="s">
        <v>5</v>
      </c>
      <c r="AD4" s="23">
        <v>25.0</v>
      </c>
      <c r="AE4" s="24">
        <v>26.0</v>
      </c>
      <c r="AF4" s="24">
        <v>27.0</v>
      </c>
      <c r="AG4" s="24">
        <v>28.0</v>
      </c>
      <c r="AH4" s="24">
        <v>29.0</v>
      </c>
      <c r="AI4" s="24">
        <v>30.0</v>
      </c>
      <c r="AJ4" s="24">
        <v>31.0</v>
      </c>
      <c r="AK4" s="24">
        <v>32.0</v>
      </c>
      <c r="AL4" s="24">
        <v>33.0</v>
      </c>
      <c r="AM4" s="24">
        <v>34.0</v>
      </c>
      <c r="AN4" s="24">
        <v>35.0</v>
      </c>
      <c r="AO4" s="25">
        <v>36.0</v>
      </c>
      <c r="AP4" s="22" t="s">
        <v>5</v>
      </c>
      <c r="AQ4" s="17"/>
    </row>
    <row r="5" ht="15.75" customHeight="1">
      <c r="B5" s="26" t="s">
        <v>6</v>
      </c>
      <c r="C5" s="27" t="s">
        <v>7</v>
      </c>
      <c r="D5" s="28">
        <v>0.0</v>
      </c>
      <c r="E5" s="28">
        <v>0.0</v>
      </c>
      <c r="F5" s="29">
        <v>1.0</v>
      </c>
      <c r="G5" s="30">
        <v>2.0</v>
      </c>
      <c r="H5" s="30">
        <v>1.0</v>
      </c>
      <c r="I5" s="30">
        <v>2.0</v>
      </c>
      <c r="J5" s="30">
        <v>1.0</v>
      </c>
      <c r="K5" s="30">
        <v>2.0</v>
      </c>
      <c r="L5" s="30">
        <v>1.0</v>
      </c>
      <c r="M5" s="30">
        <v>2.0</v>
      </c>
      <c r="N5" s="30">
        <v>1.0</v>
      </c>
      <c r="O5" s="30">
        <v>2.0</v>
      </c>
      <c r="P5" s="31">
        <f t="shared" ref="P5:P6" si="1">SUM(D5:O5)</f>
        <v>15</v>
      </c>
      <c r="Q5" s="30">
        <v>1.0</v>
      </c>
      <c r="R5" s="30">
        <v>2.0</v>
      </c>
      <c r="S5" s="30">
        <v>1.0</v>
      </c>
      <c r="T5" s="30">
        <v>2.0</v>
      </c>
      <c r="U5" s="30">
        <v>1.0</v>
      </c>
      <c r="V5" s="30">
        <v>2.0</v>
      </c>
      <c r="W5" s="30">
        <v>1.0</v>
      </c>
      <c r="X5" s="30">
        <v>2.0</v>
      </c>
      <c r="Y5" s="30">
        <v>1.0</v>
      </c>
      <c r="Z5" s="30">
        <v>2.0</v>
      </c>
      <c r="AA5" s="30">
        <v>1.0</v>
      </c>
      <c r="AB5" s="30">
        <v>2.0</v>
      </c>
      <c r="AC5" s="32">
        <f t="shared" ref="AC5:AC6" si="2">SUM(Q5:AB5)</f>
        <v>18</v>
      </c>
      <c r="AD5" s="30">
        <v>1.0</v>
      </c>
      <c r="AE5" s="30">
        <v>2.0</v>
      </c>
      <c r="AF5" s="30">
        <v>1.0</v>
      </c>
      <c r="AG5" s="30">
        <v>2.0</v>
      </c>
      <c r="AH5" s="30">
        <v>1.0</v>
      </c>
      <c r="AI5" s="30">
        <v>2.0</v>
      </c>
      <c r="AJ5" s="30">
        <v>1.0</v>
      </c>
      <c r="AK5" s="30">
        <v>2.0</v>
      </c>
      <c r="AL5" s="30">
        <v>1.0</v>
      </c>
      <c r="AM5" s="30">
        <v>2.0</v>
      </c>
      <c r="AN5" s="30">
        <v>1.0</v>
      </c>
      <c r="AO5" s="30">
        <v>2.0</v>
      </c>
      <c r="AP5" s="32">
        <f t="shared" ref="AP5:AP6" si="3">SUM(AD5:AO5)</f>
        <v>18</v>
      </c>
      <c r="AQ5" s="33" t="s">
        <v>1</v>
      </c>
    </row>
    <row r="6" ht="15.75" customHeight="1">
      <c r="B6" s="34"/>
      <c r="C6" s="35" t="s">
        <v>8</v>
      </c>
      <c r="D6" s="28">
        <v>0.0</v>
      </c>
      <c r="E6" s="28">
        <v>0.0</v>
      </c>
      <c r="F6" s="28">
        <v>0.0</v>
      </c>
      <c r="G6" s="28">
        <v>0.0</v>
      </c>
      <c r="H6" s="28">
        <v>0.0</v>
      </c>
      <c r="I6" s="30">
        <v>0.0</v>
      </c>
      <c r="J6" s="30">
        <v>1.0</v>
      </c>
      <c r="K6" s="30">
        <v>0.0</v>
      </c>
      <c r="L6" s="30">
        <v>1.0</v>
      </c>
      <c r="M6" s="30">
        <v>0.0</v>
      </c>
      <c r="N6" s="30">
        <v>1.0</v>
      </c>
      <c r="O6" s="30">
        <v>0.0</v>
      </c>
      <c r="P6" s="36">
        <f t="shared" si="1"/>
        <v>3</v>
      </c>
      <c r="Q6" s="30">
        <v>1.0</v>
      </c>
      <c r="R6" s="30">
        <v>0.0</v>
      </c>
      <c r="S6" s="30">
        <v>0.0</v>
      </c>
      <c r="T6" s="30">
        <v>0.0</v>
      </c>
      <c r="U6" s="30">
        <v>1.0</v>
      </c>
      <c r="V6" s="30">
        <v>0.0</v>
      </c>
      <c r="W6" s="30">
        <v>1.0</v>
      </c>
      <c r="X6" s="30">
        <v>0.0</v>
      </c>
      <c r="Y6" s="30">
        <v>1.0</v>
      </c>
      <c r="Z6" s="30">
        <v>0.0</v>
      </c>
      <c r="AA6" s="30">
        <v>0.0</v>
      </c>
      <c r="AB6" s="30">
        <v>0.0</v>
      </c>
      <c r="AC6" s="32">
        <f t="shared" si="2"/>
        <v>4</v>
      </c>
      <c r="AD6" s="30">
        <v>1.0</v>
      </c>
      <c r="AE6" s="30">
        <v>0.0</v>
      </c>
      <c r="AF6" s="30">
        <v>0.0</v>
      </c>
      <c r="AG6" s="30">
        <v>0.0</v>
      </c>
      <c r="AH6" s="30">
        <v>1.0</v>
      </c>
      <c r="AI6" s="30">
        <v>0.0</v>
      </c>
      <c r="AJ6" s="30">
        <v>1.0</v>
      </c>
      <c r="AK6" s="30">
        <v>0.0</v>
      </c>
      <c r="AL6" s="30">
        <v>1.0</v>
      </c>
      <c r="AM6" s="30">
        <v>0.0</v>
      </c>
      <c r="AN6" s="30">
        <v>0.0</v>
      </c>
      <c r="AO6" s="30">
        <v>0.0</v>
      </c>
      <c r="AP6" s="32">
        <f t="shared" si="3"/>
        <v>4</v>
      </c>
      <c r="AQ6" s="37">
        <f>(AP6+AC6+P6)/(P5+AC5+AP5)</f>
        <v>0.2156862745</v>
      </c>
    </row>
    <row r="7" ht="15.75" customHeight="1">
      <c r="B7" s="34"/>
      <c r="C7" s="27" t="s">
        <v>9</v>
      </c>
      <c r="D7" s="28">
        <v>0.0</v>
      </c>
      <c r="E7" s="28">
        <v>0.0</v>
      </c>
      <c r="F7" s="28">
        <f>F5-F6</f>
        <v>1</v>
      </c>
      <c r="G7" s="28">
        <f t="shared" ref="G7:I7" si="4">F7+G5-G6</f>
        <v>3</v>
      </c>
      <c r="H7" s="28">
        <f t="shared" si="4"/>
        <v>4</v>
      </c>
      <c r="I7" s="28">
        <f t="shared" si="4"/>
        <v>6</v>
      </c>
      <c r="J7" s="28">
        <f t="shared" ref="J7:O7" si="5">I7+J5-J6-J10</f>
        <v>6</v>
      </c>
      <c r="K7" s="28">
        <f t="shared" si="5"/>
        <v>8</v>
      </c>
      <c r="L7" s="28">
        <f t="shared" si="5"/>
        <v>8</v>
      </c>
      <c r="M7" s="28">
        <f t="shared" si="5"/>
        <v>10</v>
      </c>
      <c r="N7" s="28">
        <f t="shared" si="5"/>
        <v>9</v>
      </c>
      <c r="O7" s="28">
        <f t="shared" si="5"/>
        <v>10</v>
      </c>
      <c r="P7" s="36">
        <f t="shared" ref="P7:P8" si="9">O7</f>
        <v>10</v>
      </c>
      <c r="Q7" s="38">
        <f>O7+Q5-Q6-Q10</f>
        <v>9</v>
      </c>
      <c r="R7" s="38">
        <f t="shared" ref="R7:AB7" si="6">Q7+R5-R6-R10</f>
        <v>10</v>
      </c>
      <c r="S7" s="38">
        <f t="shared" si="6"/>
        <v>10</v>
      </c>
      <c r="T7" s="38">
        <f t="shared" si="6"/>
        <v>11</v>
      </c>
      <c r="U7" s="38">
        <f t="shared" si="6"/>
        <v>10</v>
      </c>
      <c r="V7" s="38">
        <f t="shared" si="6"/>
        <v>11</v>
      </c>
      <c r="W7" s="38">
        <f t="shared" si="6"/>
        <v>10</v>
      </c>
      <c r="X7" s="38">
        <f t="shared" si="6"/>
        <v>11</v>
      </c>
      <c r="Y7" s="38">
        <f t="shared" si="6"/>
        <v>10</v>
      </c>
      <c r="Z7" s="38">
        <f t="shared" si="6"/>
        <v>11</v>
      </c>
      <c r="AA7" s="38">
        <f t="shared" si="6"/>
        <v>11</v>
      </c>
      <c r="AB7" s="38">
        <f t="shared" si="6"/>
        <v>12</v>
      </c>
      <c r="AC7" s="32">
        <f t="shared" ref="AC7:AC8" si="11">AB7</f>
        <v>12</v>
      </c>
      <c r="AD7" s="38">
        <f>AB7+AD5-AD6-AD10</f>
        <v>11</v>
      </c>
      <c r="AE7" s="38">
        <f t="shared" ref="AE7:AO7" si="7">AD7+AE5-AE6-AE10</f>
        <v>12</v>
      </c>
      <c r="AF7" s="38">
        <f t="shared" si="7"/>
        <v>12</v>
      </c>
      <c r="AG7" s="38">
        <f t="shared" si="7"/>
        <v>13</v>
      </c>
      <c r="AH7" s="38">
        <f t="shared" si="7"/>
        <v>12</v>
      </c>
      <c r="AI7" s="38">
        <f t="shared" si="7"/>
        <v>13</v>
      </c>
      <c r="AJ7" s="38">
        <f t="shared" si="7"/>
        <v>12</v>
      </c>
      <c r="AK7" s="38">
        <f t="shared" si="7"/>
        <v>13</v>
      </c>
      <c r="AL7" s="38">
        <f t="shared" si="7"/>
        <v>12</v>
      </c>
      <c r="AM7" s="38">
        <f t="shared" si="7"/>
        <v>13</v>
      </c>
      <c r="AN7" s="38">
        <f t="shared" si="7"/>
        <v>13</v>
      </c>
      <c r="AO7" s="38">
        <f t="shared" si="7"/>
        <v>14</v>
      </c>
      <c r="AP7" s="32">
        <f t="shared" ref="AP7:AP8" si="13">AO7</f>
        <v>14</v>
      </c>
      <c r="AQ7" s="39"/>
    </row>
    <row r="8" ht="15.75" customHeight="1">
      <c r="B8" s="34"/>
      <c r="C8" s="27" t="s">
        <v>10</v>
      </c>
      <c r="D8" s="29">
        <v>320000.0</v>
      </c>
      <c r="E8" s="29">
        <f t="shared" ref="E8:O8" si="8">$D$8</f>
        <v>320000</v>
      </c>
      <c r="F8" s="29">
        <f t="shared" si="8"/>
        <v>320000</v>
      </c>
      <c r="G8" s="29">
        <f t="shared" si="8"/>
        <v>320000</v>
      </c>
      <c r="H8" s="29">
        <f t="shared" si="8"/>
        <v>320000</v>
      </c>
      <c r="I8" s="29">
        <f t="shared" si="8"/>
        <v>320000</v>
      </c>
      <c r="J8" s="29">
        <f t="shared" si="8"/>
        <v>320000</v>
      </c>
      <c r="K8" s="29">
        <f t="shared" si="8"/>
        <v>320000</v>
      </c>
      <c r="L8" s="29">
        <f t="shared" si="8"/>
        <v>320000</v>
      </c>
      <c r="M8" s="29">
        <f t="shared" si="8"/>
        <v>320000</v>
      </c>
      <c r="N8" s="29">
        <f t="shared" si="8"/>
        <v>320000</v>
      </c>
      <c r="O8" s="29">
        <f t="shared" si="8"/>
        <v>320000</v>
      </c>
      <c r="P8" s="36">
        <f t="shared" si="9"/>
        <v>320000</v>
      </c>
      <c r="Q8" s="29">
        <f t="shared" ref="Q8:AB8" si="10">$D$8</f>
        <v>320000</v>
      </c>
      <c r="R8" s="29">
        <f t="shared" si="10"/>
        <v>320000</v>
      </c>
      <c r="S8" s="29">
        <f t="shared" si="10"/>
        <v>320000</v>
      </c>
      <c r="T8" s="29">
        <f t="shared" si="10"/>
        <v>320000</v>
      </c>
      <c r="U8" s="29">
        <f t="shared" si="10"/>
        <v>320000</v>
      </c>
      <c r="V8" s="29">
        <f t="shared" si="10"/>
        <v>320000</v>
      </c>
      <c r="W8" s="29">
        <f t="shared" si="10"/>
        <v>320000</v>
      </c>
      <c r="X8" s="29">
        <f t="shared" si="10"/>
        <v>320000</v>
      </c>
      <c r="Y8" s="29">
        <f t="shared" si="10"/>
        <v>320000</v>
      </c>
      <c r="Z8" s="29">
        <f t="shared" si="10"/>
        <v>320000</v>
      </c>
      <c r="AA8" s="29">
        <f t="shared" si="10"/>
        <v>320000</v>
      </c>
      <c r="AB8" s="29">
        <f t="shared" si="10"/>
        <v>320000</v>
      </c>
      <c r="AC8" s="32">
        <f t="shared" si="11"/>
        <v>320000</v>
      </c>
      <c r="AD8" s="29">
        <f t="shared" ref="AD8:AO8" si="12">$D$8</f>
        <v>320000</v>
      </c>
      <c r="AE8" s="29">
        <f t="shared" si="12"/>
        <v>320000</v>
      </c>
      <c r="AF8" s="29">
        <f t="shared" si="12"/>
        <v>320000</v>
      </c>
      <c r="AG8" s="29">
        <f t="shared" si="12"/>
        <v>320000</v>
      </c>
      <c r="AH8" s="29">
        <f t="shared" si="12"/>
        <v>320000</v>
      </c>
      <c r="AI8" s="29">
        <f t="shared" si="12"/>
        <v>320000</v>
      </c>
      <c r="AJ8" s="29">
        <f t="shared" si="12"/>
        <v>320000</v>
      </c>
      <c r="AK8" s="29">
        <f t="shared" si="12"/>
        <v>320000</v>
      </c>
      <c r="AL8" s="29">
        <f t="shared" si="12"/>
        <v>320000</v>
      </c>
      <c r="AM8" s="29">
        <f t="shared" si="12"/>
        <v>320000</v>
      </c>
      <c r="AN8" s="29">
        <f t="shared" si="12"/>
        <v>320000</v>
      </c>
      <c r="AO8" s="29">
        <f t="shared" si="12"/>
        <v>320000</v>
      </c>
      <c r="AP8" s="32">
        <f t="shared" si="13"/>
        <v>320000</v>
      </c>
      <c r="AQ8" s="39"/>
    </row>
    <row r="9" ht="15.75" customHeight="1">
      <c r="B9" s="34"/>
      <c r="C9" s="27" t="s">
        <v>11</v>
      </c>
      <c r="D9" s="28">
        <f t="shared" ref="D9:O9" si="14">D7*D8</f>
        <v>0</v>
      </c>
      <c r="E9" s="28">
        <f t="shared" si="14"/>
        <v>0</v>
      </c>
      <c r="F9" s="28">
        <f t="shared" si="14"/>
        <v>320000</v>
      </c>
      <c r="G9" s="28">
        <f t="shared" si="14"/>
        <v>960000</v>
      </c>
      <c r="H9" s="28">
        <f t="shared" si="14"/>
        <v>1280000</v>
      </c>
      <c r="I9" s="28">
        <f t="shared" si="14"/>
        <v>1920000</v>
      </c>
      <c r="J9" s="28">
        <f t="shared" si="14"/>
        <v>1920000</v>
      </c>
      <c r="K9" s="28">
        <f t="shared" si="14"/>
        <v>2560000</v>
      </c>
      <c r="L9" s="28">
        <f t="shared" si="14"/>
        <v>2560000</v>
      </c>
      <c r="M9" s="28">
        <f t="shared" si="14"/>
        <v>3200000</v>
      </c>
      <c r="N9" s="28">
        <f t="shared" si="14"/>
        <v>2880000</v>
      </c>
      <c r="O9" s="28">
        <f t="shared" si="14"/>
        <v>3200000</v>
      </c>
      <c r="P9" s="36">
        <f>SUM(D9:O9)</f>
        <v>20800000</v>
      </c>
      <c r="Q9" s="28">
        <f t="shared" ref="Q9:AB9" si="15">Q7*Q8</f>
        <v>2880000</v>
      </c>
      <c r="R9" s="28">
        <f t="shared" si="15"/>
        <v>3200000</v>
      </c>
      <c r="S9" s="28">
        <f t="shared" si="15"/>
        <v>3200000</v>
      </c>
      <c r="T9" s="28">
        <f t="shared" si="15"/>
        <v>3520000</v>
      </c>
      <c r="U9" s="28">
        <f t="shared" si="15"/>
        <v>3200000</v>
      </c>
      <c r="V9" s="28">
        <f t="shared" si="15"/>
        <v>3520000</v>
      </c>
      <c r="W9" s="28">
        <f t="shared" si="15"/>
        <v>3200000</v>
      </c>
      <c r="X9" s="28">
        <f t="shared" si="15"/>
        <v>3520000</v>
      </c>
      <c r="Y9" s="28">
        <f t="shared" si="15"/>
        <v>3200000</v>
      </c>
      <c r="Z9" s="28">
        <f t="shared" si="15"/>
        <v>3520000</v>
      </c>
      <c r="AA9" s="28">
        <f t="shared" si="15"/>
        <v>3520000</v>
      </c>
      <c r="AB9" s="40">
        <f t="shared" si="15"/>
        <v>3840000</v>
      </c>
      <c r="AC9" s="32">
        <f t="shared" ref="AC9:AC10" si="17">SUM(Q9:AB9)</f>
        <v>40320000</v>
      </c>
      <c r="AD9" s="28">
        <f t="shared" ref="AD9:AO9" si="16">AD7*AD8</f>
        <v>3520000</v>
      </c>
      <c r="AE9" s="28">
        <f t="shared" si="16"/>
        <v>3840000</v>
      </c>
      <c r="AF9" s="28">
        <f t="shared" si="16"/>
        <v>3840000</v>
      </c>
      <c r="AG9" s="28">
        <f t="shared" si="16"/>
        <v>4160000</v>
      </c>
      <c r="AH9" s="28">
        <f t="shared" si="16"/>
        <v>3840000</v>
      </c>
      <c r="AI9" s="28">
        <f t="shared" si="16"/>
        <v>4160000</v>
      </c>
      <c r="AJ9" s="28">
        <f t="shared" si="16"/>
        <v>3840000</v>
      </c>
      <c r="AK9" s="28">
        <f t="shared" si="16"/>
        <v>4160000</v>
      </c>
      <c r="AL9" s="28">
        <f t="shared" si="16"/>
        <v>3840000</v>
      </c>
      <c r="AM9" s="28">
        <f t="shared" si="16"/>
        <v>4160000</v>
      </c>
      <c r="AN9" s="28">
        <f t="shared" si="16"/>
        <v>4160000</v>
      </c>
      <c r="AO9" s="40">
        <f t="shared" si="16"/>
        <v>4480000</v>
      </c>
      <c r="AP9" s="32">
        <f t="shared" ref="AP9:AP10" si="18">SUM(AD9:AO9)</f>
        <v>48000000</v>
      </c>
      <c r="AQ9" s="39"/>
    </row>
    <row r="10" ht="15.75" customHeight="1">
      <c r="B10" s="34"/>
      <c r="C10" s="35" t="s">
        <v>12</v>
      </c>
      <c r="D10" s="28">
        <v>0.0</v>
      </c>
      <c r="E10" s="28">
        <v>0.0</v>
      </c>
      <c r="F10" s="28">
        <v>0.0</v>
      </c>
      <c r="G10" s="28">
        <v>0.0</v>
      </c>
      <c r="H10" s="28">
        <v>0.0</v>
      </c>
      <c r="I10" s="28">
        <v>0.0</v>
      </c>
      <c r="J10" s="28">
        <v>0.0</v>
      </c>
      <c r="K10" s="28">
        <v>0.0</v>
      </c>
      <c r="L10" s="30">
        <v>0.0</v>
      </c>
      <c r="M10" s="30">
        <v>0.0</v>
      </c>
      <c r="N10" s="30">
        <v>1.0</v>
      </c>
      <c r="O10" s="30">
        <v>1.0</v>
      </c>
      <c r="P10" s="36">
        <f t="shared" ref="P10:P12" si="20">O10</f>
        <v>1</v>
      </c>
      <c r="Q10" s="41">
        <v>1.0</v>
      </c>
      <c r="R10" s="41">
        <v>1.0</v>
      </c>
      <c r="S10" s="41">
        <v>1.0</v>
      </c>
      <c r="T10" s="41">
        <v>1.0</v>
      </c>
      <c r="U10" s="41">
        <v>1.0</v>
      </c>
      <c r="V10" s="41">
        <v>1.0</v>
      </c>
      <c r="W10" s="41">
        <v>1.0</v>
      </c>
      <c r="X10" s="41">
        <v>1.0</v>
      </c>
      <c r="Y10" s="41">
        <v>1.0</v>
      </c>
      <c r="Z10" s="41">
        <v>1.0</v>
      </c>
      <c r="AA10" s="41">
        <v>1.0</v>
      </c>
      <c r="AB10" s="41">
        <v>1.0</v>
      </c>
      <c r="AC10" s="32">
        <f t="shared" si="17"/>
        <v>12</v>
      </c>
      <c r="AD10" s="41">
        <v>1.0</v>
      </c>
      <c r="AE10" s="41">
        <v>1.0</v>
      </c>
      <c r="AF10" s="41">
        <v>1.0</v>
      </c>
      <c r="AG10" s="41">
        <v>1.0</v>
      </c>
      <c r="AH10" s="41">
        <v>1.0</v>
      </c>
      <c r="AI10" s="41">
        <v>1.0</v>
      </c>
      <c r="AJ10" s="41">
        <v>1.0</v>
      </c>
      <c r="AK10" s="41">
        <v>1.0</v>
      </c>
      <c r="AL10" s="41">
        <v>1.0</v>
      </c>
      <c r="AM10" s="41">
        <v>1.0</v>
      </c>
      <c r="AN10" s="41">
        <v>1.0</v>
      </c>
      <c r="AO10" s="41">
        <v>1.0</v>
      </c>
      <c r="AP10" s="32">
        <f t="shared" si="18"/>
        <v>12</v>
      </c>
      <c r="AQ10" s="39"/>
    </row>
    <row r="11" ht="15.75" customHeight="1">
      <c r="B11" s="34"/>
      <c r="C11" s="35" t="s">
        <v>13</v>
      </c>
      <c r="D11" s="28">
        <v>0.0</v>
      </c>
      <c r="E11" s="28">
        <v>0.0</v>
      </c>
      <c r="F11" s="28">
        <v>0.0</v>
      </c>
      <c r="G11" s="28">
        <v>0.0</v>
      </c>
      <c r="H11" s="28">
        <v>0.0</v>
      </c>
      <c r="I11" s="28">
        <v>0.0</v>
      </c>
      <c r="J11" s="28">
        <v>0.0</v>
      </c>
      <c r="K11" s="28">
        <v>0.0</v>
      </c>
      <c r="L11" s="28">
        <v>0.0</v>
      </c>
      <c r="M11" s="28">
        <v>0.0</v>
      </c>
      <c r="N11" s="30">
        <f t="shared" ref="N11:O11" si="19">M11+N10</f>
        <v>1</v>
      </c>
      <c r="O11" s="30">
        <f t="shared" si="19"/>
        <v>2</v>
      </c>
      <c r="P11" s="36">
        <f t="shared" si="20"/>
        <v>2</v>
      </c>
      <c r="Q11" s="38">
        <f>O11+Q10</f>
        <v>3</v>
      </c>
      <c r="R11" s="38">
        <f t="shared" ref="R11:AB11" si="21">Q11+R10</f>
        <v>4</v>
      </c>
      <c r="S11" s="38">
        <f t="shared" si="21"/>
        <v>5</v>
      </c>
      <c r="T11" s="38">
        <f t="shared" si="21"/>
        <v>6</v>
      </c>
      <c r="U11" s="38">
        <f t="shared" si="21"/>
        <v>7</v>
      </c>
      <c r="V11" s="38">
        <f t="shared" si="21"/>
        <v>8</v>
      </c>
      <c r="W11" s="38">
        <f t="shared" si="21"/>
        <v>9</v>
      </c>
      <c r="X11" s="38">
        <f t="shared" si="21"/>
        <v>10</v>
      </c>
      <c r="Y11" s="38">
        <f t="shared" si="21"/>
        <v>11</v>
      </c>
      <c r="Z11" s="38">
        <f t="shared" si="21"/>
        <v>12</v>
      </c>
      <c r="AA11" s="38">
        <f t="shared" si="21"/>
        <v>13</v>
      </c>
      <c r="AB11" s="42">
        <f t="shared" si="21"/>
        <v>14</v>
      </c>
      <c r="AC11" s="32">
        <f t="shared" ref="AC11:AC12" si="25">AB11</f>
        <v>14</v>
      </c>
      <c r="AD11" s="38">
        <f>AB11+AD10</f>
        <v>15</v>
      </c>
      <c r="AE11" s="38">
        <f t="shared" ref="AE11:AO11" si="22">AD11+AE10</f>
        <v>16</v>
      </c>
      <c r="AF11" s="38">
        <f t="shared" si="22"/>
        <v>17</v>
      </c>
      <c r="AG11" s="38">
        <f t="shared" si="22"/>
        <v>18</v>
      </c>
      <c r="AH11" s="38">
        <f t="shared" si="22"/>
        <v>19</v>
      </c>
      <c r="AI11" s="38">
        <f t="shared" si="22"/>
        <v>20</v>
      </c>
      <c r="AJ11" s="38">
        <f t="shared" si="22"/>
        <v>21</v>
      </c>
      <c r="AK11" s="38">
        <f t="shared" si="22"/>
        <v>22</v>
      </c>
      <c r="AL11" s="38">
        <f t="shared" si="22"/>
        <v>23</v>
      </c>
      <c r="AM11" s="38">
        <f t="shared" si="22"/>
        <v>24</v>
      </c>
      <c r="AN11" s="38">
        <f t="shared" si="22"/>
        <v>25</v>
      </c>
      <c r="AO11" s="42">
        <f t="shared" si="22"/>
        <v>26</v>
      </c>
      <c r="AP11" s="32">
        <f>AO11</f>
        <v>26</v>
      </c>
      <c r="AQ11" s="39"/>
    </row>
    <row r="12" ht="15.75" customHeight="1">
      <c r="B12" s="34"/>
      <c r="C12" s="35" t="s">
        <v>14</v>
      </c>
      <c r="D12" s="30">
        <v>400000.0</v>
      </c>
      <c r="E12" s="30">
        <f t="shared" ref="E12:O12" si="23">$D$12</f>
        <v>400000</v>
      </c>
      <c r="F12" s="30">
        <f t="shared" si="23"/>
        <v>400000</v>
      </c>
      <c r="G12" s="30">
        <f t="shared" si="23"/>
        <v>400000</v>
      </c>
      <c r="H12" s="30">
        <f t="shared" si="23"/>
        <v>400000</v>
      </c>
      <c r="I12" s="30">
        <f t="shared" si="23"/>
        <v>400000</v>
      </c>
      <c r="J12" s="30">
        <f t="shared" si="23"/>
        <v>400000</v>
      </c>
      <c r="K12" s="30">
        <f t="shared" si="23"/>
        <v>400000</v>
      </c>
      <c r="L12" s="30">
        <f t="shared" si="23"/>
        <v>400000</v>
      </c>
      <c r="M12" s="30">
        <f t="shared" si="23"/>
        <v>400000</v>
      </c>
      <c r="N12" s="30">
        <f t="shared" si="23"/>
        <v>400000</v>
      </c>
      <c r="O12" s="30">
        <f t="shared" si="23"/>
        <v>400000</v>
      </c>
      <c r="P12" s="36">
        <f t="shared" si="20"/>
        <v>400000</v>
      </c>
      <c r="Q12" s="30">
        <f t="shared" ref="Q12:AB12" si="24">$D$12</f>
        <v>400000</v>
      </c>
      <c r="R12" s="30">
        <f t="shared" si="24"/>
        <v>400000</v>
      </c>
      <c r="S12" s="30">
        <f t="shared" si="24"/>
        <v>400000</v>
      </c>
      <c r="T12" s="30">
        <f t="shared" si="24"/>
        <v>400000</v>
      </c>
      <c r="U12" s="30">
        <f t="shared" si="24"/>
        <v>400000</v>
      </c>
      <c r="V12" s="30">
        <f t="shared" si="24"/>
        <v>400000</v>
      </c>
      <c r="W12" s="30">
        <f t="shared" si="24"/>
        <v>400000</v>
      </c>
      <c r="X12" s="30">
        <f t="shared" si="24"/>
        <v>400000</v>
      </c>
      <c r="Y12" s="30">
        <f t="shared" si="24"/>
        <v>400000</v>
      </c>
      <c r="Z12" s="30">
        <f t="shared" si="24"/>
        <v>400000</v>
      </c>
      <c r="AA12" s="30">
        <f t="shared" si="24"/>
        <v>400000</v>
      </c>
      <c r="AB12" s="30">
        <f t="shared" si="24"/>
        <v>400000</v>
      </c>
      <c r="AC12" s="32">
        <f t="shared" si="25"/>
        <v>400000</v>
      </c>
      <c r="AD12" s="30">
        <v>450000.0</v>
      </c>
      <c r="AE12" s="30">
        <f t="shared" ref="AE12:AP12" si="26">AD12</f>
        <v>450000</v>
      </c>
      <c r="AF12" s="30">
        <f t="shared" si="26"/>
        <v>450000</v>
      </c>
      <c r="AG12" s="30">
        <f t="shared" si="26"/>
        <v>450000</v>
      </c>
      <c r="AH12" s="30">
        <f t="shared" si="26"/>
        <v>450000</v>
      </c>
      <c r="AI12" s="30">
        <f t="shared" si="26"/>
        <v>450000</v>
      </c>
      <c r="AJ12" s="30">
        <f t="shared" si="26"/>
        <v>450000</v>
      </c>
      <c r="AK12" s="30">
        <f t="shared" si="26"/>
        <v>450000</v>
      </c>
      <c r="AL12" s="30">
        <f t="shared" si="26"/>
        <v>450000</v>
      </c>
      <c r="AM12" s="30">
        <f t="shared" si="26"/>
        <v>450000</v>
      </c>
      <c r="AN12" s="30">
        <f t="shared" si="26"/>
        <v>450000</v>
      </c>
      <c r="AO12" s="30">
        <f t="shared" si="26"/>
        <v>450000</v>
      </c>
      <c r="AP12" s="32">
        <f t="shared" si="26"/>
        <v>450000</v>
      </c>
      <c r="AQ12" s="39"/>
    </row>
    <row r="13" ht="15.75" customHeight="1">
      <c r="A13" s="43"/>
      <c r="B13" s="34"/>
      <c r="C13" s="35" t="s">
        <v>15</v>
      </c>
      <c r="D13" s="28">
        <f t="shared" ref="D13:O13" si="27">D11*D12</f>
        <v>0</v>
      </c>
      <c r="E13" s="28">
        <f t="shared" si="27"/>
        <v>0</v>
      </c>
      <c r="F13" s="28">
        <f t="shared" si="27"/>
        <v>0</v>
      </c>
      <c r="G13" s="28">
        <f t="shared" si="27"/>
        <v>0</v>
      </c>
      <c r="H13" s="28">
        <f t="shared" si="27"/>
        <v>0</v>
      </c>
      <c r="I13" s="28">
        <f t="shared" si="27"/>
        <v>0</v>
      </c>
      <c r="J13" s="28">
        <f t="shared" si="27"/>
        <v>0</v>
      </c>
      <c r="K13" s="28">
        <f t="shared" si="27"/>
        <v>0</v>
      </c>
      <c r="L13" s="28">
        <f t="shared" si="27"/>
        <v>0</v>
      </c>
      <c r="M13" s="28">
        <f t="shared" si="27"/>
        <v>0</v>
      </c>
      <c r="N13" s="28">
        <f t="shared" si="27"/>
        <v>400000</v>
      </c>
      <c r="O13" s="28">
        <f t="shared" si="27"/>
        <v>800000</v>
      </c>
      <c r="P13" s="36">
        <f t="shared" ref="P13:P14" si="31">SUM(D13:O13)</f>
        <v>1200000</v>
      </c>
      <c r="Q13" s="28">
        <f t="shared" ref="Q13:AB13" si="28">Q11*Q12</f>
        <v>1200000</v>
      </c>
      <c r="R13" s="28">
        <f t="shared" si="28"/>
        <v>1600000</v>
      </c>
      <c r="S13" s="28">
        <f t="shared" si="28"/>
        <v>2000000</v>
      </c>
      <c r="T13" s="28">
        <f t="shared" si="28"/>
        <v>2400000</v>
      </c>
      <c r="U13" s="28">
        <f t="shared" si="28"/>
        <v>2800000</v>
      </c>
      <c r="V13" s="28">
        <f t="shared" si="28"/>
        <v>3200000</v>
      </c>
      <c r="W13" s="28">
        <f t="shared" si="28"/>
        <v>3600000</v>
      </c>
      <c r="X13" s="28">
        <f t="shared" si="28"/>
        <v>4000000</v>
      </c>
      <c r="Y13" s="28">
        <f t="shared" si="28"/>
        <v>4400000</v>
      </c>
      <c r="Z13" s="28">
        <f t="shared" si="28"/>
        <v>4800000</v>
      </c>
      <c r="AA13" s="28">
        <f t="shared" si="28"/>
        <v>5200000</v>
      </c>
      <c r="AB13" s="40">
        <f t="shared" si="28"/>
        <v>5600000</v>
      </c>
      <c r="AC13" s="32">
        <f t="shared" ref="AC13:AC14" si="33">SUM(Q13:AB13)</f>
        <v>40800000</v>
      </c>
      <c r="AD13" s="28">
        <f t="shared" ref="AD13:AO13" si="29">AD11*AD12</f>
        <v>6750000</v>
      </c>
      <c r="AE13" s="28">
        <f t="shared" si="29"/>
        <v>7200000</v>
      </c>
      <c r="AF13" s="28">
        <f t="shared" si="29"/>
        <v>7650000</v>
      </c>
      <c r="AG13" s="28">
        <f t="shared" si="29"/>
        <v>8100000</v>
      </c>
      <c r="AH13" s="28">
        <f t="shared" si="29"/>
        <v>8550000</v>
      </c>
      <c r="AI13" s="28">
        <f t="shared" si="29"/>
        <v>9000000</v>
      </c>
      <c r="AJ13" s="28">
        <f t="shared" si="29"/>
        <v>9450000</v>
      </c>
      <c r="AK13" s="28">
        <f t="shared" si="29"/>
        <v>9900000</v>
      </c>
      <c r="AL13" s="28">
        <f t="shared" si="29"/>
        <v>10350000</v>
      </c>
      <c r="AM13" s="28">
        <f t="shared" si="29"/>
        <v>10800000</v>
      </c>
      <c r="AN13" s="28">
        <f t="shared" si="29"/>
        <v>11250000</v>
      </c>
      <c r="AO13" s="40">
        <f t="shared" si="29"/>
        <v>11700000</v>
      </c>
      <c r="AP13" s="32">
        <f t="shared" ref="AP13:AP14" si="35">SUM(AD13:AO13)</f>
        <v>110700000</v>
      </c>
      <c r="AQ13" s="39"/>
    </row>
    <row r="14" ht="15.75" customHeight="1">
      <c r="B14" s="44"/>
      <c r="C14" s="45" t="s">
        <v>16</v>
      </c>
      <c r="D14" s="46">
        <f t="shared" ref="D14:O14" si="30">D9+D13</f>
        <v>0</v>
      </c>
      <c r="E14" s="46">
        <f t="shared" si="30"/>
        <v>0</v>
      </c>
      <c r="F14" s="46">
        <f t="shared" si="30"/>
        <v>320000</v>
      </c>
      <c r="G14" s="46">
        <f t="shared" si="30"/>
        <v>960000</v>
      </c>
      <c r="H14" s="46">
        <f t="shared" si="30"/>
        <v>1280000</v>
      </c>
      <c r="I14" s="46">
        <f t="shared" si="30"/>
        <v>1920000</v>
      </c>
      <c r="J14" s="46">
        <f t="shared" si="30"/>
        <v>1920000</v>
      </c>
      <c r="K14" s="46">
        <f t="shared" si="30"/>
        <v>2560000</v>
      </c>
      <c r="L14" s="46">
        <f t="shared" si="30"/>
        <v>2560000</v>
      </c>
      <c r="M14" s="46">
        <f t="shared" si="30"/>
        <v>3200000</v>
      </c>
      <c r="N14" s="46">
        <f t="shared" si="30"/>
        <v>3280000</v>
      </c>
      <c r="O14" s="46">
        <f t="shared" si="30"/>
        <v>4000000</v>
      </c>
      <c r="P14" s="36">
        <f t="shared" si="31"/>
        <v>22000000</v>
      </c>
      <c r="Q14" s="46">
        <f t="shared" ref="Q14:AB14" si="32">Q9+Q13</f>
        <v>4080000</v>
      </c>
      <c r="R14" s="46">
        <f t="shared" si="32"/>
        <v>4800000</v>
      </c>
      <c r="S14" s="46">
        <f t="shared" si="32"/>
        <v>5200000</v>
      </c>
      <c r="T14" s="46">
        <f t="shared" si="32"/>
        <v>5920000</v>
      </c>
      <c r="U14" s="46">
        <f t="shared" si="32"/>
        <v>6000000</v>
      </c>
      <c r="V14" s="46">
        <f t="shared" si="32"/>
        <v>6720000</v>
      </c>
      <c r="W14" s="46">
        <f t="shared" si="32"/>
        <v>6800000</v>
      </c>
      <c r="X14" s="46">
        <f t="shared" si="32"/>
        <v>7520000</v>
      </c>
      <c r="Y14" s="46">
        <f t="shared" si="32"/>
        <v>7600000</v>
      </c>
      <c r="Z14" s="46">
        <f t="shared" si="32"/>
        <v>8320000</v>
      </c>
      <c r="AA14" s="46">
        <f t="shared" si="32"/>
        <v>8720000</v>
      </c>
      <c r="AB14" s="47">
        <f t="shared" si="32"/>
        <v>9440000</v>
      </c>
      <c r="AC14" s="32">
        <f t="shared" si="33"/>
        <v>81120000</v>
      </c>
      <c r="AD14" s="46">
        <f t="shared" ref="AD14:AO14" si="34">AD9+AD13</f>
        <v>10270000</v>
      </c>
      <c r="AE14" s="46">
        <f t="shared" si="34"/>
        <v>11040000</v>
      </c>
      <c r="AF14" s="46">
        <f t="shared" si="34"/>
        <v>11490000</v>
      </c>
      <c r="AG14" s="46">
        <f t="shared" si="34"/>
        <v>12260000</v>
      </c>
      <c r="AH14" s="46">
        <f t="shared" si="34"/>
        <v>12390000</v>
      </c>
      <c r="AI14" s="46">
        <f t="shared" si="34"/>
        <v>13160000</v>
      </c>
      <c r="AJ14" s="46">
        <f t="shared" si="34"/>
        <v>13290000</v>
      </c>
      <c r="AK14" s="46">
        <f t="shared" si="34"/>
        <v>14060000</v>
      </c>
      <c r="AL14" s="46">
        <f t="shared" si="34"/>
        <v>14190000</v>
      </c>
      <c r="AM14" s="46">
        <f t="shared" si="34"/>
        <v>14960000</v>
      </c>
      <c r="AN14" s="46">
        <f t="shared" si="34"/>
        <v>15410000</v>
      </c>
      <c r="AO14" s="47">
        <f t="shared" si="34"/>
        <v>16180000</v>
      </c>
      <c r="AP14" s="32">
        <f t="shared" si="35"/>
        <v>158700000</v>
      </c>
      <c r="AQ14" s="39"/>
    </row>
    <row r="15" ht="15.75" customHeight="1">
      <c r="B15" s="48" t="s">
        <v>17</v>
      </c>
      <c r="C15" s="27" t="s">
        <v>18</v>
      </c>
      <c r="D15" s="41">
        <v>220000.0</v>
      </c>
      <c r="E15" s="41">
        <f t="shared" ref="E15:O15" si="36">$D$15</f>
        <v>220000</v>
      </c>
      <c r="F15" s="41">
        <f t="shared" si="36"/>
        <v>220000</v>
      </c>
      <c r="G15" s="41">
        <f t="shared" si="36"/>
        <v>220000</v>
      </c>
      <c r="H15" s="41">
        <f t="shared" si="36"/>
        <v>220000</v>
      </c>
      <c r="I15" s="41">
        <f t="shared" si="36"/>
        <v>220000</v>
      </c>
      <c r="J15" s="41">
        <f t="shared" si="36"/>
        <v>220000</v>
      </c>
      <c r="K15" s="41">
        <f t="shared" si="36"/>
        <v>220000</v>
      </c>
      <c r="L15" s="41">
        <f t="shared" si="36"/>
        <v>220000</v>
      </c>
      <c r="M15" s="41">
        <f t="shared" si="36"/>
        <v>220000</v>
      </c>
      <c r="N15" s="41">
        <f t="shared" si="36"/>
        <v>220000</v>
      </c>
      <c r="O15" s="41">
        <f t="shared" si="36"/>
        <v>220000</v>
      </c>
      <c r="P15" s="36">
        <f>O15</f>
        <v>220000</v>
      </c>
      <c r="Q15" s="38">
        <f>O15</f>
        <v>220000</v>
      </c>
      <c r="R15" s="38">
        <f t="shared" ref="R15:AC15" si="37">Q15</f>
        <v>220000</v>
      </c>
      <c r="S15" s="38">
        <f t="shared" si="37"/>
        <v>220000</v>
      </c>
      <c r="T15" s="38">
        <f t="shared" si="37"/>
        <v>220000</v>
      </c>
      <c r="U15" s="38">
        <f t="shared" si="37"/>
        <v>220000</v>
      </c>
      <c r="V15" s="38">
        <f t="shared" si="37"/>
        <v>220000</v>
      </c>
      <c r="W15" s="38">
        <f t="shared" si="37"/>
        <v>220000</v>
      </c>
      <c r="X15" s="38">
        <f t="shared" si="37"/>
        <v>220000</v>
      </c>
      <c r="Y15" s="38">
        <f t="shared" si="37"/>
        <v>220000</v>
      </c>
      <c r="Z15" s="38">
        <f t="shared" si="37"/>
        <v>220000</v>
      </c>
      <c r="AA15" s="38">
        <f t="shared" si="37"/>
        <v>220000</v>
      </c>
      <c r="AB15" s="38">
        <f t="shared" si="37"/>
        <v>220000</v>
      </c>
      <c r="AC15" s="32">
        <f t="shared" si="37"/>
        <v>220000</v>
      </c>
      <c r="AD15" s="38">
        <f>AB15</f>
        <v>220000</v>
      </c>
      <c r="AE15" s="38">
        <f t="shared" ref="AE15:AP15" si="38">AD15</f>
        <v>220000</v>
      </c>
      <c r="AF15" s="38">
        <f t="shared" si="38"/>
        <v>220000</v>
      </c>
      <c r="AG15" s="38">
        <f t="shared" si="38"/>
        <v>220000</v>
      </c>
      <c r="AH15" s="38">
        <f t="shared" si="38"/>
        <v>220000</v>
      </c>
      <c r="AI15" s="38">
        <f t="shared" si="38"/>
        <v>220000</v>
      </c>
      <c r="AJ15" s="38">
        <f t="shared" si="38"/>
        <v>220000</v>
      </c>
      <c r="AK15" s="38">
        <f t="shared" si="38"/>
        <v>220000</v>
      </c>
      <c r="AL15" s="38">
        <f t="shared" si="38"/>
        <v>220000</v>
      </c>
      <c r="AM15" s="38">
        <f t="shared" si="38"/>
        <v>220000</v>
      </c>
      <c r="AN15" s="38">
        <f t="shared" si="38"/>
        <v>220000</v>
      </c>
      <c r="AO15" s="38">
        <f t="shared" si="38"/>
        <v>220000</v>
      </c>
      <c r="AP15" s="32">
        <f t="shared" si="38"/>
        <v>220000</v>
      </c>
      <c r="AQ15" s="39"/>
    </row>
    <row r="16" ht="15.75" customHeight="1">
      <c r="B16" s="34"/>
      <c r="C16" s="27" t="s">
        <v>19</v>
      </c>
      <c r="D16" s="38">
        <f t="shared" ref="D16:O16" si="39">(D7*D15)*16%</f>
        <v>0</v>
      </c>
      <c r="E16" s="38">
        <f t="shared" si="39"/>
        <v>0</v>
      </c>
      <c r="F16" s="38">
        <f t="shared" si="39"/>
        <v>35200</v>
      </c>
      <c r="G16" s="38">
        <f t="shared" si="39"/>
        <v>105600</v>
      </c>
      <c r="H16" s="38">
        <f t="shared" si="39"/>
        <v>140800</v>
      </c>
      <c r="I16" s="38">
        <f t="shared" si="39"/>
        <v>211200</v>
      </c>
      <c r="J16" s="38">
        <f t="shared" si="39"/>
        <v>211200</v>
      </c>
      <c r="K16" s="38">
        <f t="shared" si="39"/>
        <v>281600</v>
      </c>
      <c r="L16" s="38">
        <f t="shared" si="39"/>
        <v>281600</v>
      </c>
      <c r="M16" s="38">
        <f t="shared" si="39"/>
        <v>352000</v>
      </c>
      <c r="N16" s="38">
        <f t="shared" si="39"/>
        <v>316800</v>
      </c>
      <c r="O16" s="38">
        <f t="shared" si="39"/>
        <v>352000</v>
      </c>
      <c r="P16" s="36">
        <f t="shared" ref="P16:P17" si="43">SUM(D16:O16)</f>
        <v>2288000</v>
      </c>
      <c r="Q16" s="38">
        <f t="shared" ref="Q16:AB16" si="40">(Q7*Q15)*16%</f>
        <v>316800</v>
      </c>
      <c r="R16" s="38">
        <f t="shared" si="40"/>
        <v>352000</v>
      </c>
      <c r="S16" s="38">
        <f t="shared" si="40"/>
        <v>352000</v>
      </c>
      <c r="T16" s="38">
        <f t="shared" si="40"/>
        <v>387200</v>
      </c>
      <c r="U16" s="38">
        <f t="shared" si="40"/>
        <v>352000</v>
      </c>
      <c r="V16" s="38">
        <f t="shared" si="40"/>
        <v>387200</v>
      </c>
      <c r="W16" s="38">
        <f t="shared" si="40"/>
        <v>352000</v>
      </c>
      <c r="X16" s="38">
        <f t="shared" si="40"/>
        <v>387200</v>
      </c>
      <c r="Y16" s="38">
        <f t="shared" si="40"/>
        <v>352000</v>
      </c>
      <c r="Z16" s="38">
        <f t="shared" si="40"/>
        <v>387200</v>
      </c>
      <c r="AA16" s="38">
        <f t="shared" si="40"/>
        <v>387200</v>
      </c>
      <c r="AB16" s="42">
        <f t="shared" si="40"/>
        <v>422400</v>
      </c>
      <c r="AC16" s="32">
        <f t="shared" ref="AC16:AC17" si="45">SUM(Q16:AB16)</f>
        <v>4435200</v>
      </c>
      <c r="AD16" s="38">
        <f t="shared" ref="AD16:AO16" si="41">(AD7*AD15)*16%</f>
        <v>387200</v>
      </c>
      <c r="AE16" s="38">
        <f t="shared" si="41"/>
        <v>422400</v>
      </c>
      <c r="AF16" s="38">
        <f t="shared" si="41"/>
        <v>422400</v>
      </c>
      <c r="AG16" s="38">
        <f t="shared" si="41"/>
        <v>457600</v>
      </c>
      <c r="AH16" s="38">
        <f t="shared" si="41"/>
        <v>422400</v>
      </c>
      <c r="AI16" s="38">
        <f t="shared" si="41"/>
        <v>457600</v>
      </c>
      <c r="AJ16" s="38">
        <f t="shared" si="41"/>
        <v>422400</v>
      </c>
      <c r="AK16" s="38">
        <f t="shared" si="41"/>
        <v>457600</v>
      </c>
      <c r="AL16" s="38">
        <f t="shared" si="41"/>
        <v>422400</v>
      </c>
      <c r="AM16" s="38">
        <f t="shared" si="41"/>
        <v>457600</v>
      </c>
      <c r="AN16" s="38">
        <f t="shared" si="41"/>
        <v>457600</v>
      </c>
      <c r="AO16" s="42">
        <f t="shared" si="41"/>
        <v>492800</v>
      </c>
      <c r="AP16" s="32">
        <f t="shared" ref="AP16:AP17" si="47">SUM(AD16:AO16)</f>
        <v>5280000</v>
      </c>
      <c r="AQ16" s="39"/>
    </row>
    <row r="17" ht="15.75" customHeight="1">
      <c r="B17" s="34"/>
      <c r="C17" s="27" t="s">
        <v>20</v>
      </c>
      <c r="D17" s="38">
        <f t="shared" ref="D17:O17" si="42">(D7*D15)+D16</f>
        <v>0</v>
      </c>
      <c r="E17" s="38">
        <f t="shared" si="42"/>
        <v>0</v>
      </c>
      <c r="F17" s="38">
        <f t="shared" si="42"/>
        <v>255200</v>
      </c>
      <c r="G17" s="38">
        <f t="shared" si="42"/>
        <v>765600</v>
      </c>
      <c r="H17" s="38">
        <f t="shared" si="42"/>
        <v>1020800</v>
      </c>
      <c r="I17" s="38">
        <f t="shared" si="42"/>
        <v>1531200</v>
      </c>
      <c r="J17" s="38">
        <f t="shared" si="42"/>
        <v>1531200</v>
      </c>
      <c r="K17" s="38">
        <f t="shared" si="42"/>
        <v>2041600</v>
      </c>
      <c r="L17" s="38">
        <f t="shared" si="42"/>
        <v>2041600</v>
      </c>
      <c r="M17" s="38">
        <f t="shared" si="42"/>
        <v>2552000</v>
      </c>
      <c r="N17" s="38">
        <f t="shared" si="42"/>
        <v>2296800</v>
      </c>
      <c r="O17" s="38">
        <f t="shared" si="42"/>
        <v>2552000</v>
      </c>
      <c r="P17" s="36">
        <f t="shared" si="43"/>
        <v>16588000</v>
      </c>
      <c r="Q17" s="38">
        <f t="shared" ref="Q17:AB17" si="44">(Q7*Q15)+Q16</f>
        <v>2296800</v>
      </c>
      <c r="R17" s="38">
        <f t="shared" si="44"/>
        <v>2552000</v>
      </c>
      <c r="S17" s="38">
        <f t="shared" si="44"/>
        <v>2552000</v>
      </c>
      <c r="T17" s="38">
        <f t="shared" si="44"/>
        <v>2807200</v>
      </c>
      <c r="U17" s="38">
        <f t="shared" si="44"/>
        <v>2552000</v>
      </c>
      <c r="V17" s="38">
        <f t="shared" si="44"/>
        <v>2807200</v>
      </c>
      <c r="W17" s="38">
        <f t="shared" si="44"/>
        <v>2552000</v>
      </c>
      <c r="X17" s="38">
        <f t="shared" si="44"/>
        <v>2807200</v>
      </c>
      <c r="Y17" s="38">
        <f t="shared" si="44"/>
        <v>2552000</v>
      </c>
      <c r="Z17" s="38">
        <f t="shared" si="44"/>
        <v>2807200</v>
      </c>
      <c r="AA17" s="38">
        <f t="shared" si="44"/>
        <v>2807200</v>
      </c>
      <c r="AB17" s="42">
        <f t="shared" si="44"/>
        <v>3062400</v>
      </c>
      <c r="AC17" s="32">
        <f t="shared" si="45"/>
        <v>32155200</v>
      </c>
      <c r="AD17" s="38">
        <f t="shared" ref="AD17:AO17" si="46">(AD7*AD15)+AD16</f>
        <v>2807200</v>
      </c>
      <c r="AE17" s="38">
        <f t="shared" si="46"/>
        <v>3062400</v>
      </c>
      <c r="AF17" s="38">
        <f t="shared" si="46"/>
        <v>3062400</v>
      </c>
      <c r="AG17" s="38">
        <f t="shared" si="46"/>
        <v>3317600</v>
      </c>
      <c r="AH17" s="38">
        <f t="shared" si="46"/>
        <v>3062400</v>
      </c>
      <c r="AI17" s="38">
        <f t="shared" si="46"/>
        <v>3317600</v>
      </c>
      <c r="AJ17" s="38">
        <f t="shared" si="46"/>
        <v>3062400</v>
      </c>
      <c r="AK17" s="38">
        <f t="shared" si="46"/>
        <v>3317600</v>
      </c>
      <c r="AL17" s="38">
        <f t="shared" si="46"/>
        <v>3062400</v>
      </c>
      <c r="AM17" s="38">
        <f t="shared" si="46"/>
        <v>3317600</v>
      </c>
      <c r="AN17" s="38">
        <f t="shared" si="46"/>
        <v>3317600</v>
      </c>
      <c r="AO17" s="42">
        <f t="shared" si="46"/>
        <v>3572800</v>
      </c>
      <c r="AP17" s="32">
        <f t="shared" si="47"/>
        <v>38280000</v>
      </c>
      <c r="AQ17" s="39"/>
    </row>
    <row r="18" ht="15.75" customHeight="1">
      <c r="B18" s="34"/>
      <c r="C18" s="35" t="s">
        <v>21</v>
      </c>
      <c r="D18" s="41">
        <v>240000.0</v>
      </c>
      <c r="E18" s="41">
        <f t="shared" ref="E18:O18" si="48">$D$18</f>
        <v>240000</v>
      </c>
      <c r="F18" s="41">
        <f t="shared" si="48"/>
        <v>240000</v>
      </c>
      <c r="G18" s="41">
        <f t="shared" si="48"/>
        <v>240000</v>
      </c>
      <c r="H18" s="41">
        <f t="shared" si="48"/>
        <v>240000</v>
      </c>
      <c r="I18" s="41">
        <f t="shared" si="48"/>
        <v>240000</v>
      </c>
      <c r="J18" s="41">
        <f t="shared" si="48"/>
        <v>240000</v>
      </c>
      <c r="K18" s="41">
        <f t="shared" si="48"/>
        <v>240000</v>
      </c>
      <c r="L18" s="41">
        <f t="shared" si="48"/>
        <v>240000</v>
      </c>
      <c r="M18" s="41">
        <f t="shared" si="48"/>
        <v>240000</v>
      </c>
      <c r="N18" s="41">
        <f t="shared" si="48"/>
        <v>240000</v>
      </c>
      <c r="O18" s="41">
        <f t="shared" si="48"/>
        <v>240000</v>
      </c>
      <c r="P18" s="36">
        <f>O18</f>
        <v>240000</v>
      </c>
      <c r="Q18" s="41">
        <f t="shared" ref="Q18:AB18" si="49">$D$18</f>
        <v>240000</v>
      </c>
      <c r="R18" s="41">
        <f t="shared" si="49"/>
        <v>240000</v>
      </c>
      <c r="S18" s="41">
        <f t="shared" si="49"/>
        <v>240000</v>
      </c>
      <c r="T18" s="41">
        <f t="shared" si="49"/>
        <v>240000</v>
      </c>
      <c r="U18" s="41">
        <f t="shared" si="49"/>
        <v>240000</v>
      </c>
      <c r="V18" s="41">
        <f t="shared" si="49"/>
        <v>240000</v>
      </c>
      <c r="W18" s="41">
        <f t="shared" si="49"/>
        <v>240000</v>
      </c>
      <c r="X18" s="41">
        <f t="shared" si="49"/>
        <v>240000</v>
      </c>
      <c r="Y18" s="41">
        <f t="shared" si="49"/>
        <v>240000</v>
      </c>
      <c r="Z18" s="41">
        <f t="shared" si="49"/>
        <v>240000</v>
      </c>
      <c r="AA18" s="41">
        <f t="shared" si="49"/>
        <v>240000</v>
      </c>
      <c r="AB18" s="41">
        <f t="shared" si="49"/>
        <v>240000</v>
      </c>
      <c r="AC18" s="32">
        <f>AB18</f>
        <v>240000</v>
      </c>
      <c r="AD18" s="41">
        <v>250000.0</v>
      </c>
      <c r="AE18" s="38">
        <f t="shared" ref="AE18:AP18" si="50">AD18</f>
        <v>250000</v>
      </c>
      <c r="AF18" s="38">
        <f t="shared" si="50"/>
        <v>250000</v>
      </c>
      <c r="AG18" s="38">
        <f t="shared" si="50"/>
        <v>250000</v>
      </c>
      <c r="AH18" s="38">
        <f t="shared" si="50"/>
        <v>250000</v>
      </c>
      <c r="AI18" s="38">
        <f t="shared" si="50"/>
        <v>250000</v>
      </c>
      <c r="AJ18" s="38">
        <f t="shared" si="50"/>
        <v>250000</v>
      </c>
      <c r="AK18" s="38">
        <f t="shared" si="50"/>
        <v>250000</v>
      </c>
      <c r="AL18" s="38">
        <f t="shared" si="50"/>
        <v>250000</v>
      </c>
      <c r="AM18" s="38">
        <f t="shared" si="50"/>
        <v>250000</v>
      </c>
      <c r="AN18" s="38">
        <f t="shared" si="50"/>
        <v>250000</v>
      </c>
      <c r="AO18" s="38">
        <f t="shared" si="50"/>
        <v>250000</v>
      </c>
      <c r="AP18" s="32">
        <f t="shared" si="50"/>
        <v>250000</v>
      </c>
      <c r="AQ18" s="39"/>
    </row>
    <row r="19" ht="15.75" customHeight="1">
      <c r="B19" s="34"/>
      <c r="C19" s="35" t="s">
        <v>22</v>
      </c>
      <c r="D19" s="38">
        <f t="shared" ref="D19:O19" si="51">(D11*D18)*16%</f>
        <v>0</v>
      </c>
      <c r="E19" s="38">
        <f t="shared" si="51"/>
        <v>0</v>
      </c>
      <c r="F19" s="38">
        <f t="shared" si="51"/>
        <v>0</v>
      </c>
      <c r="G19" s="38">
        <f t="shared" si="51"/>
        <v>0</v>
      </c>
      <c r="H19" s="38">
        <f t="shared" si="51"/>
        <v>0</v>
      </c>
      <c r="I19" s="38">
        <f t="shared" si="51"/>
        <v>0</v>
      </c>
      <c r="J19" s="38">
        <f t="shared" si="51"/>
        <v>0</v>
      </c>
      <c r="K19" s="38">
        <f t="shared" si="51"/>
        <v>0</v>
      </c>
      <c r="L19" s="38">
        <f t="shared" si="51"/>
        <v>0</v>
      </c>
      <c r="M19" s="38">
        <f t="shared" si="51"/>
        <v>0</v>
      </c>
      <c r="N19" s="38">
        <f t="shared" si="51"/>
        <v>38400</v>
      </c>
      <c r="O19" s="38">
        <f t="shared" si="51"/>
        <v>76800</v>
      </c>
      <c r="P19" s="36">
        <f t="shared" ref="P19:P20" si="55">SUM(D19:O19)</f>
        <v>115200</v>
      </c>
      <c r="Q19" s="38">
        <f t="shared" ref="Q19:AB19" si="52">(Q11*Q18)*16%</f>
        <v>115200</v>
      </c>
      <c r="R19" s="38">
        <f t="shared" si="52"/>
        <v>153600</v>
      </c>
      <c r="S19" s="38">
        <f t="shared" si="52"/>
        <v>192000</v>
      </c>
      <c r="T19" s="38">
        <f t="shared" si="52"/>
        <v>230400</v>
      </c>
      <c r="U19" s="38">
        <f t="shared" si="52"/>
        <v>268800</v>
      </c>
      <c r="V19" s="38">
        <f t="shared" si="52"/>
        <v>307200</v>
      </c>
      <c r="W19" s="38">
        <f t="shared" si="52"/>
        <v>345600</v>
      </c>
      <c r="X19" s="38">
        <f t="shared" si="52"/>
        <v>384000</v>
      </c>
      <c r="Y19" s="38">
        <f t="shared" si="52"/>
        <v>422400</v>
      </c>
      <c r="Z19" s="38">
        <f t="shared" si="52"/>
        <v>460800</v>
      </c>
      <c r="AA19" s="38">
        <f t="shared" si="52"/>
        <v>499200</v>
      </c>
      <c r="AB19" s="42">
        <f t="shared" si="52"/>
        <v>537600</v>
      </c>
      <c r="AC19" s="32">
        <f t="shared" ref="AC19:AC20" si="57">SUM(Q19:AB19)</f>
        <v>3916800</v>
      </c>
      <c r="AD19" s="38">
        <f t="shared" ref="AD19:AO19" si="53">(AD11*AD18)*16%</f>
        <v>600000</v>
      </c>
      <c r="AE19" s="38">
        <f t="shared" si="53"/>
        <v>640000</v>
      </c>
      <c r="AF19" s="38">
        <f t="shared" si="53"/>
        <v>680000</v>
      </c>
      <c r="AG19" s="38">
        <f t="shared" si="53"/>
        <v>720000</v>
      </c>
      <c r="AH19" s="38">
        <f t="shared" si="53"/>
        <v>760000</v>
      </c>
      <c r="AI19" s="38">
        <f t="shared" si="53"/>
        <v>800000</v>
      </c>
      <c r="AJ19" s="38">
        <f t="shared" si="53"/>
        <v>840000</v>
      </c>
      <c r="AK19" s="38">
        <f t="shared" si="53"/>
        <v>880000</v>
      </c>
      <c r="AL19" s="38">
        <f t="shared" si="53"/>
        <v>920000</v>
      </c>
      <c r="AM19" s="38">
        <f t="shared" si="53"/>
        <v>960000</v>
      </c>
      <c r="AN19" s="38">
        <f t="shared" si="53"/>
        <v>1000000</v>
      </c>
      <c r="AO19" s="42">
        <f t="shared" si="53"/>
        <v>1040000</v>
      </c>
      <c r="AP19" s="32">
        <f t="shared" ref="AP19:AP20" si="59">SUM(AD19:AO19)</f>
        <v>9840000</v>
      </c>
      <c r="AQ19" s="39"/>
    </row>
    <row r="20" ht="15.75" customHeight="1">
      <c r="B20" s="34"/>
      <c r="C20" s="35" t="s">
        <v>23</v>
      </c>
      <c r="D20" s="38">
        <f t="shared" ref="D20:O20" si="54">(D11*D18)+D19</f>
        <v>0</v>
      </c>
      <c r="E20" s="38">
        <f t="shared" si="54"/>
        <v>0</v>
      </c>
      <c r="F20" s="38">
        <f t="shared" si="54"/>
        <v>0</v>
      </c>
      <c r="G20" s="38">
        <f t="shared" si="54"/>
        <v>0</v>
      </c>
      <c r="H20" s="38">
        <f t="shared" si="54"/>
        <v>0</v>
      </c>
      <c r="I20" s="38">
        <f t="shared" si="54"/>
        <v>0</v>
      </c>
      <c r="J20" s="38">
        <f t="shared" si="54"/>
        <v>0</v>
      </c>
      <c r="K20" s="38">
        <f t="shared" si="54"/>
        <v>0</v>
      </c>
      <c r="L20" s="38">
        <f t="shared" si="54"/>
        <v>0</v>
      </c>
      <c r="M20" s="38">
        <f t="shared" si="54"/>
        <v>0</v>
      </c>
      <c r="N20" s="38">
        <f t="shared" si="54"/>
        <v>278400</v>
      </c>
      <c r="O20" s="38">
        <f t="shared" si="54"/>
        <v>556800</v>
      </c>
      <c r="P20" s="36">
        <f t="shared" si="55"/>
        <v>835200</v>
      </c>
      <c r="Q20" s="38">
        <f t="shared" ref="Q20:AB20" si="56">(Q11*Q18)+Q19</f>
        <v>835200</v>
      </c>
      <c r="R20" s="38">
        <f t="shared" si="56"/>
        <v>1113600</v>
      </c>
      <c r="S20" s="38">
        <f t="shared" si="56"/>
        <v>1392000</v>
      </c>
      <c r="T20" s="38">
        <f t="shared" si="56"/>
        <v>1670400</v>
      </c>
      <c r="U20" s="38">
        <f t="shared" si="56"/>
        <v>1948800</v>
      </c>
      <c r="V20" s="38">
        <f t="shared" si="56"/>
        <v>2227200</v>
      </c>
      <c r="W20" s="38">
        <f t="shared" si="56"/>
        <v>2505600</v>
      </c>
      <c r="X20" s="38">
        <f t="shared" si="56"/>
        <v>2784000</v>
      </c>
      <c r="Y20" s="38">
        <f t="shared" si="56"/>
        <v>3062400</v>
      </c>
      <c r="Z20" s="38">
        <f t="shared" si="56"/>
        <v>3340800</v>
      </c>
      <c r="AA20" s="38">
        <f t="shared" si="56"/>
        <v>3619200</v>
      </c>
      <c r="AB20" s="42">
        <f t="shared" si="56"/>
        <v>3897600</v>
      </c>
      <c r="AC20" s="32">
        <f t="shared" si="57"/>
        <v>28396800</v>
      </c>
      <c r="AD20" s="38">
        <f t="shared" ref="AD20:AO20" si="58">(AD11*AD18)+AD19</f>
        <v>4350000</v>
      </c>
      <c r="AE20" s="38">
        <f t="shared" si="58"/>
        <v>4640000</v>
      </c>
      <c r="AF20" s="38">
        <f t="shared" si="58"/>
        <v>4930000</v>
      </c>
      <c r="AG20" s="38">
        <f t="shared" si="58"/>
        <v>5220000</v>
      </c>
      <c r="AH20" s="38">
        <f t="shared" si="58"/>
        <v>5510000</v>
      </c>
      <c r="AI20" s="38">
        <f t="shared" si="58"/>
        <v>5800000</v>
      </c>
      <c r="AJ20" s="38">
        <f t="shared" si="58"/>
        <v>6090000</v>
      </c>
      <c r="AK20" s="38">
        <f t="shared" si="58"/>
        <v>6380000</v>
      </c>
      <c r="AL20" s="38">
        <f t="shared" si="58"/>
        <v>6670000</v>
      </c>
      <c r="AM20" s="38">
        <f t="shared" si="58"/>
        <v>6960000</v>
      </c>
      <c r="AN20" s="38">
        <f t="shared" si="58"/>
        <v>7250000</v>
      </c>
      <c r="AO20" s="42">
        <f t="shared" si="58"/>
        <v>7540000</v>
      </c>
      <c r="AP20" s="32">
        <f t="shared" si="59"/>
        <v>71340000</v>
      </c>
      <c r="AQ20" s="39"/>
    </row>
    <row r="21" ht="15.75" customHeight="1">
      <c r="B21" s="34"/>
      <c r="C21" s="35" t="s">
        <v>24</v>
      </c>
      <c r="D21" s="41">
        <v>350000.0</v>
      </c>
      <c r="E21" s="41">
        <v>350000.0</v>
      </c>
      <c r="F21" s="41">
        <v>350000.0</v>
      </c>
      <c r="G21" s="41">
        <v>350000.0</v>
      </c>
      <c r="H21" s="41">
        <v>350000.0</v>
      </c>
      <c r="I21" s="41">
        <v>350000.0</v>
      </c>
      <c r="J21" s="41">
        <v>350000.0</v>
      </c>
      <c r="K21" s="41">
        <v>350000.0</v>
      </c>
      <c r="L21" s="41">
        <v>350000.0</v>
      </c>
      <c r="M21" s="41">
        <v>350000.0</v>
      </c>
      <c r="N21" s="41">
        <v>350000.0</v>
      </c>
      <c r="O21" s="41">
        <v>350000.0</v>
      </c>
      <c r="P21" s="49">
        <v>300000.0</v>
      </c>
      <c r="Q21" s="41">
        <v>350000.0</v>
      </c>
      <c r="R21" s="41">
        <v>350000.0</v>
      </c>
      <c r="S21" s="41">
        <v>350000.0</v>
      </c>
      <c r="T21" s="41">
        <v>350000.0</v>
      </c>
      <c r="U21" s="41">
        <v>350000.0</v>
      </c>
      <c r="V21" s="41">
        <v>350000.0</v>
      </c>
      <c r="W21" s="41">
        <v>350000.0</v>
      </c>
      <c r="X21" s="41">
        <v>350000.0</v>
      </c>
      <c r="Y21" s="41">
        <v>350000.0</v>
      </c>
      <c r="Z21" s="41">
        <v>350000.0</v>
      </c>
      <c r="AA21" s="41">
        <v>350000.0</v>
      </c>
      <c r="AB21" s="41">
        <v>350000.0</v>
      </c>
      <c r="AC21" s="32">
        <f t="shared" ref="AC21:AC23" si="60">AB21</f>
        <v>350000</v>
      </c>
      <c r="AD21" s="41">
        <v>350000.0</v>
      </c>
      <c r="AE21" s="41">
        <v>350000.0</v>
      </c>
      <c r="AF21" s="41">
        <v>350000.0</v>
      </c>
      <c r="AG21" s="41">
        <v>350000.0</v>
      </c>
      <c r="AH21" s="41">
        <v>350000.0</v>
      </c>
      <c r="AI21" s="41">
        <v>350000.0</v>
      </c>
      <c r="AJ21" s="41">
        <v>350000.0</v>
      </c>
      <c r="AK21" s="41">
        <v>350000.0</v>
      </c>
      <c r="AL21" s="41">
        <v>350000.0</v>
      </c>
      <c r="AM21" s="41">
        <v>350000.0</v>
      </c>
      <c r="AN21" s="41">
        <v>350000.0</v>
      </c>
      <c r="AO21" s="41">
        <v>350000.0</v>
      </c>
      <c r="AP21" s="32">
        <f t="shared" ref="AP21:AP23" si="61">AO21</f>
        <v>350000</v>
      </c>
      <c r="AQ21" s="39"/>
    </row>
    <row r="22" ht="15.75" customHeight="1">
      <c r="B22" s="34"/>
      <c r="C22" s="35" t="s">
        <v>25</v>
      </c>
      <c r="D22" s="41">
        <v>1.0</v>
      </c>
      <c r="E22" s="41">
        <v>1.0</v>
      </c>
      <c r="F22" s="41">
        <v>1.0</v>
      </c>
      <c r="G22" s="41">
        <v>1.0</v>
      </c>
      <c r="H22" s="41">
        <v>1.0</v>
      </c>
      <c r="I22" s="41">
        <v>1.0</v>
      </c>
      <c r="J22" s="41">
        <v>1.0</v>
      </c>
      <c r="K22" s="41">
        <v>1.0</v>
      </c>
      <c r="L22" s="41">
        <v>1.0</v>
      </c>
      <c r="M22" s="41">
        <v>1.0</v>
      </c>
      <c r="N22" s="41">
        <v>1.0</v>
      </c>
      <c r="O22" s="41">
        <v>1.0</v>
      </c>
      <c r="P22" s="49">
        <v>0.0</v>
      </c>
      <c r="Q22" s="41">
        <v>1.0</v>
      </c>
      <c r="R22" s="41">
        <v>1.0</v>
      </c>
      <c r="S22" s="41">
        <v>1.0</v>
      </c>
      <c r="T22" s="41">
        <v>1.0</v>
      </c>
      <c r="U22" s="41">
        <v>1.0</v>
      </c>
      <c r="V22" s="41">
        <v>2.0</v>
      </c>
      <c r="W22" s="41">
        <v>2.0</v>
      </c>
      <c r="X22" s="41">
        <v>2.0</v>
      </c>
      <c r="Y22" s="41">
        <v>2.0</v>
      </c>
      <c r="Z22" s="41">
        <v>2.0</v>
      </c>
      <c r="AA22" s="41">
        <v>2.0</v>
      </c>
      <c r="AB22" s="41">
        <v>2.0</v>
      </c>
      <c r="AC22" s="32">
        <f t="shared" si="60"/>
        <v>2</v>
      </c>
      <c r="AD22" s="41">
        <v>2.0</v>
      </c>
      <c r="AE22" s="41">
        <v>2.0</v>
      </c>
      <c r="AF22" s="41">
        <v>2.0</v>
      </c>
      <c r="AG22" s="41">
        <v>2.0</v>
      </c>
      <c r="AH22" s="41">
        <v>2.0</v>
      </c>
      <c r="AI22" s="41">
        <v>2.0</v>
      </c>
      <c r="AJ22" s="41">
        <v>2.0</v>
      </c>
      <c r="AK22" s="41">
        <v>2.0</v>
      </c>
      <c r="AL22" s="41">
        <v>2.0</v>
      </c>
      <c r="AM22" s="41">
        <v>3.0</v>
      </c>
      <c r="AN22" s="41">
        <v>3.0</v>
      </c>
      <c r="AO22" s="41">
        <v>3.0</v>
      </c>
      <c r="AP22" s="32">
        <f t="shared" si="61"/>
        <v>3</v>
      </c>
      <c r="AQ22" s="39"/>
    </row>
    <row r="23" ht="15.75" customHeight="1">
      <c r="B23" s="34"/>
      <c r="C23" s="35" t="s">
        <v>26</v>
      </c>
      <c r="D23" s="38">
        <f t="shared" ref="D23:O23" si="62">(D21*D22)*16%</f>
        <v>56000</v>
      </c>
      <c r="E23" s="38">
        <f t="shared" si="62"/>
        <v>56000</v>
      </c>
      <c r="F23" s="38">
        <f t="shared" si="62"/>
        <v>56000</v>
      </c>
      <c r="G23" s="38">
        <f t="shared" si="62"/>
        <v>56000</v>
      </c>
      <c r="H23" s="38">
        <f t="shared" si="62"/>
        <v>56000</v>
      </c>
      <c r="I23" s="38">
        <f t="shared" si="62"/>
        <v>56000</v>
      </c>
      <c r="J23" s="38">
        <f t="shared" si="62"/>
        <v>56000</v>
      </c>
      <c r="K23" s="38">
        <f t="shared" si="62"/>
        <v>56000</v>
      </c>
      <c r="L23" s="38">
        <f t="shared" si="62"/>
        <v>56000</v>
      </c>
      <c r="M23" s="38">
        <f t="shared" si="62"/>
        <v>56000</v>
      </c>
      <c r="N23" s="38">
        <f t="shared" si="62"/>
        <v>56000</v>
      </c>
      <c r="O23" s="38">
        <f t="shared" si="62"/>
        <v>56000</v>
      </c>
      <c r="P23" s="49">
        <v>0.0</v>
      </c>
      <c r="Q23" s="38">
        <f t="shared" ref="Q23:AB23" si="63">(Q21*Q22)*16%</f>
        <v>56000</v>
      </c>
      <c r="R23" s="38">
        <f t="shared" si="63"/>
        <v>56000</v>
      </c>
      <c r="S23" s="38">
        <f t="shared" si="63"/>
        <v>56000</v>
      </c>
      <c r="T23" s="38">
        <f t="shared" si="63"/>
        <v>56000</v>
      </c>
      <c r="U23" s="38">
        <f t="shared" si="63"/>
        <v>56000</v>
      </c>
      <c r="V23" s="38">
        <f t="shared" si="63"/>
        <v>112000</v>
      </c>
      <c r="W23" s="38">
        <f t="shared" si="63"/>
        <v>112000</v>
      </c>
      <c r="X23" s="38">
        <f t="shared" si="63"/>
        <v>112000</v>
      </c>
      <c r="Y23" s="38">
        <f t="shared" si="63"/>
        <v>112000</v>
      </c>
      <c r="Z23" s="38">
        <f t="shared" si="63"/>
        <v>112000</v>
      </c>
      <c r="AA23" s="38">
        <f t="shared" si="63"/>
        <v>112000</v>
      </c>
      <c r="AB23" s="38">
        <f t="shared" si="63"/>
        <v>112000</v>
      </c>
      <c r="AC23" s="32">
        <f t="shared" si="60"/>
        <v>112000</v>
      </c>
      <c r="AD23" s="38">
        <f t="shared" ref="AD23:AO23" si="64">(AD21*AD22)*16%</f>
        <v>112000</v>
      </c>
      <c r="AE23" s="38">
        <f t="shared" si="64"/>
        <v>112000</v>
      </c>
      <c r="AF23" s="38">
        <f t="shared" si="64"/>
        <v>112000</v>
      </c>
      <c r="AG23" s="38">
        <f t="shared" si="64"/>
        <v>112000</v>
      </c>
      <c r="AH23" s="38">
        <f t="shared" si="64"/>
        <v>112000</v>
      </c>
      <c r="AI23" s="38">
        <f t="shared" si="64"/>
        <v>112000</v>
      </c>
      <c r="AJ23" s="38">
        <f t="shared" si="64"/>
        <v>112000</v>
      </c>
      <c r="AK23" s="38">
        <f t="shared" si="64"/>
        <v>112000</v>
      </c>
      <c r="AL23" s="38">
        <f t="shared" si="64"/>
        <v>112000</v>
      </c>
      <c r="AM23" s="38">
        <f t="shared" si="64"/>
        <v>168000</v>
      </c>
      <c r="AN23" s="38">
        <f t="shared" si="64"/>
        <v>168000</v>
      </c>
      <c r="AO23" s="38">
        <f t="shared" si="64"/>
        <v>168000</v>
      </c>
      <c r="AP23" s="32">
        <f t="shared" si="61"/>
        <v>168000</v>
      </c>
      <c r="AQ23" s="39"/>
    </row>
    <row r="24" ht="15.75" customHeight="1">
      <c r="B24" s="34"/>
      <c r="C24" s="35" t="s">
        <v>27</v>
      </c>
      <c r="D24" s="38">
        <f t="shared" ref="D24:O24" si="65">D23+(D21*D22)</f>
        <v>406000</v>
      </c>
      <c r="E24" s="38">
        <f t="shared" si="65"/>
        <v>406000</v>
      </c>
      <c r="F24" s="38">
        <f t="shared" si="65"/>
        <v>406000</v>
      </c>
      <c r="G24" s="38">
        <f t="shared" si="65"/>
        <v>406000</v>
      </c>
      <c r="H24" s="38">
        <f t="shared" si="65"/>
        <v>406000</v>
      </c>
      <c r="I24" s="38">
        <f t="shared" si="65"/>
        <v>406000</v>
      </c>
      <c r="J24" s="38">
        <f t="shared" si="65"/>
        <v>406000</v>
      </c>
      <c r="K24" s="38">
        <f t="shared" si="65"/>
        <v>406000</v>
      </c>
      <c r="L24" s="38">
        <f t="shared" si="65"/>
        <v>406000</v>
      </c>
      <c r="M24" s="38">
        <f t="shared" si="65"/>
        <v>406000</v>
      </c>
      <c r="N24" s="38">
        <f t="shared" si="65"/>
        <v>406000</v>
      </c>
      <c r="O24" s="38">
        <f t="shared" si="65"/>
        <v>406000</v>
      </c>
      <c r="P24" s="49">
        <v>0.0</v>
      </c>
      <c r="Q24" s="38">
        <f t="shared" ref="Q24:AB24" si="66">Q23+(Q21*Q22)</f>
        <v>406000</v>
      </c>
      <c r="R24" s="38">
        <f t="shared" si="66"/>
        <v>406000</v>
      </c>
      <c r="S24" s="38">
        <f t="shared" si="66"/>
        <v>406000</v>
      </c>
      <c r="T24" s="38">
        <f t="shared" si="66"/>
        <v>406000</v>
      </c>
      <c r="U24" s="38">
        <f t="shared" si="66"/>
        <v>406000</v>
      </c>
      <c r="V24" s="38">
        <f t="shared" si="66"/>
        <v>812000</v>
      </c>
      <c r="W24" s="38">
        <f t="shared" si="66"/>
        <v>812000</v>
      </c>
      <c r="X24" s="38">
        <f t="shared" si="66"/>
        <v>812000</v>
      </c>
      <c r="Y24" s="38">
        <f t="shared" si="66"/>
        <v>812000</v>
      </c>
      <c r="Z24" s="38">
        <f t="shared" si="66"/>
        <v>812000</v>
      </c>
      <c r="AA24" s="38">
        <f t="shared" si="66"/>
        <v>812000</v>
      </c>
      <c r="AB24" s="38">
        <f t="shared" si="66"/>
        <v>812000</v>
      </c>
      <c r="AC24" s="32">
        <f>SUM(Q24:AB24)</f>
        <v>7714000</v>
      </c>
      <c r="AD24" s="38">
        <f t="shared" ref="AD24:AO24" si="67">AD23+(AD21*AD22)</f>
        <v>812000</v>
      </c>
      <c r="AE24" s="38">
        <f t="shared" si="67"/>
        <v>812000</v>
      </c>
      <c r="AF24" s="38">
        <f t="shared" si="67"/>
        <v>812000</v>
      </c>
      <c r="AG24" s="38">
        <f t="shared" si="67"/>
        <v>812000</v>
      </c>
      <c r="AH24" s="38">
        <f t="shared" si="67"/>
        <v>812000</v>
      </c>
      <c r="AI24" s="38">
        <f t="shared" si="67"/>
        <v>812000</v>
      </c>
      <c r="AJ24" s="38">
        <f t="shared" si="67"/>
        <v>812000</v>
      </c>
      <c r="AK24" s="38">
        <f t="shared" si="67"/>
        <v>812000</v>
      </c>
      <c r="AL24" s="38">
        <f t="shared" si="67"/>
        <v>812000</v>
      </c>
      <c r="AM24" s="38">
        <f t="shared" si="67"/>
        <v>1218000</v>
      </c>
      <c r="AN24" s="38">
        <f t="shared" si="67"/>
        <v>1218000</v>
      </c>
      <c r="AO24" s="38">
        <f t="shared" si="67"/>
        <v>1218000</v>
      </c>
      <c r="AP24" s="32">
        <f>SUM(AD24:AO24)</f>
        <v>10962000</v>
      </c>
      <c r="AQ24" s="39"/>
    </row>
    <row r="25" ht="15.75" customHeight="1">
      <c r="B25" s="34"/>
      <c r="C25" s="35" t="s">
        <v>28</v>
      </c>
      <c r="D25" s="38">
        <f t="shared" ref="D25:O25" si="68">D7+D11+D22</f>
        <v>1</v>
      </c>
      <c r="E25" s="38">
        <f t="shared" si="68"/>
        <v>1</v>
      </c>
      <c r="F25" s="38">
        <f t="shared" si="68"/>
        <v>2</v>
      </c>
      <c r="G25" s="38">
        <f t="shared" si="68"/>
        <v>4</v>
      </c>
      <c r="H25" s="38">
        <f t="shared" si="68"/>
        <v>5</v>
      </c>
      <c r="I25" s="38">
        <f t="shared" si="68"/>
        <v>7</v>
      </c>
      <c r="J25" s="38">
        <f t="shared" si="68"/>
        <v>7</v>
      </c>
      <c r="K25" s="38">
        <f t="shared" si="68"/>
        <v>9</v>
      </c>
      <c r="L25" s="38">
        <f t="shared" si="68"/>
        <v>9</v>
      </c>
      <c r="M25" s="38">
        <f t="shared" si="68"/>
        <v>11</v>
      </c>
      <c r="N25" s="38">
        <f t="shared" si="68"/>
        <v>11</v>
      </c>
      <c r="O25" s="38">
        <f t="shared" si="68"/>
        <v>13</v>
      </c>
      <c r="P25" s="36">
        <f>O25</f>
        <v>13</v>
      </c>
      <c r="Q25" s="38">
        <f t="shared" ref="Q25:AB25" si="69">Q7+Q11+Q22</f>
        <v>13</v>
      </c>
      <c r="R25" s="38">
        <f t="shared" si="69"/>
        <v>15</v>
      </c>
      <c r="S25" s="38">
        <f t="shared" si="69"/>
        <v>16</v>
      </c>
      <c r="T25" s="38">
        <f t="shared" si="69"/>
        <v>18</v>
      </c>
      <c r="U25" s="38">
        <f t="shared" si="69"/>
        <v>18</v>
      </c>
      <c r="V25" s="38">
        <f t="shared" si="69"/>
        <v>21</v>
      </c>
      <c r="W25" s="38">
        <f t="shared" si="69"/>
        <v>21</v>
      </c>
      <c r="X25" s="38">
        <f t="shared" si="69"/>
        <v>23</v>
      </c>
      <c r="Y25" s="38">
        <f t="shared" si="69"/>
        <v>23</v>
      </c>
      <c r="Z25" s="38">
        <f t="shared" si="69"/>
        <v>25</v>
      </c>
      <c r="AA25" s="38">
        <f t="shared" si="69"/>
        <v>26</v>
      </c>
      <c r="AB25" s="42">
        <f t="shared" si="69"/>
        <v>28</v>
      </c>
      <c r="AC25" s="32">
        <f>AB25</f>
        <v>28</v>
      </c>
      <c r="AD25" s="38">
        <f t="shared" ref="AD25:AO25" si="70">AD7+AD11+AD22</f>
        <v>28</v>
      </c>
      <c r="AE25" s="38">
        <f t="shared" si="70"/>
        <v>30</v>
      </c>
      <c r="AF25" s="38">
        <f t="shared" si="70"/>
        <v>31</v>
      </c>
      <c r="AG25" s="38">
        <f t="shared" si="70"/>
        <v>33</v>
      </c>
      <c r="AH25" s="38">
        <f t="shared" si="70"/>
        <v>33</v>
      </c>
      <c r="AI25" s="38">
        <f t="shared" si="70"/>
        <v>35</v>
      </c>
      <c r="AJ25" s="38">
        <f t="shared" si="70"/>
        <v>35</v>
      </c>
      <c r="AK25" s="38">
        <f t="shared" si="70"/>
        <v>37</v>
      </c>
      <c r="AL25" s="38">
        <f t="shared" si="70"/>
        <v>37</v>
      </c>
      <c r="AM25" s="38">
        <f t="shared" si="70"/>
        <v>40</v>
      </c>
      <c r="AN25" s="38">
        <f t="shared" si="70"/>
        <v>41</v>
      </c>
      <c r="AO25" s="42">
        <f t="shared" si="70"/>
        <v>43</v>
      </c>
      <c r="AP25" s="32">
        <f>AO25</f>
        <v>43</v>
      </c>
      <c r="AQ25" s="39"/>
    </row>
    <row r="26" ht="15.75" customHeight="1">
      <c r="B26" s="44"/>
      <c r="C26" s="50" t="s">
        <v>29</v>
      </c>
      <c r="D26" s="51">
        <f t="shared" ref="D26:O26" si="71">D17+D20+D24</f>
        <v>406000</v>
      </c>
      <c r="E26" s="51">
        <f t="shared" si="71"/>
        <v>406000</v>
      </c>
      <c r="F26" s="51">
        <f t="shared" si="71"/>
        <v>661200</v>
      </c>
      <c r="G26" s="51">
        <f t="shared" si="71"/>
        <v>1171600</v>
      </c>
      <c r="H26" s="51">
        <f t="shared" si="71"/>
        <v>1426800</v>
      </c>
      <c r="I26" s="51">
        <f t="shared" si="71"/>
        <v>1937200</v>
      </c>
      <c r="J26" s="51">
        <f t="shared" si="71"/>
        <v>1937200</v>
      </c>
      <c r="K26" s="51">
        <f t="shared" si="71"/>
        <v>2447600</v>
      </c>
      <c r="L26" s="51">
        <f t="shared" si="71"/>
        <v>2447600</v>
      </c>
      <c r="M26" s="51">
        <f t="shared" si="71"/>
        <v>2958000</v>
      </c>
      <c r="N26" s="51">
        <f t="shared" si="71"/>
        <v>2981200</v>
      </c>
      <c r="O26" s="51">
        <f t="shared" si="71"/>
        <v>3514800</v>
      </c>
      <c r="P26" s="36">
        <f t="shared" ref="P26:P49" si="75">SUM(D26:O26)</f>
        <v>22295200</v>
      </c>
      <c r="Q26" s="51">
        <f t="shared" ref="Q26:AB26" si="72">Q17+Q20+Q24</f>
        <v>3538000</v>
      </c>
      <c r="R26" s="51">
        <f t="shared" si="72"/>
        <v>4071600</v>
      </c>
      <c r="S26" s="51">
        <f t="shared" si="72"/>
        <v>4350000</v>
      </c>
      <c r="T26" s="51">
        <f t="shared" si="72"/>
        <v>4883600</v>
      </c>
      <c r="U26" s="51">
        <f t="shared" si="72"/>
        <v>4906800</v>
      </c>
      <c r="V26" s="51">
        <f t="shared" si="72"/>
        <v>5846400</v>
      </c>
      <c r="W26" s="51">
        <f t="shared" si="72"/>
        <v>5869600</v>
      </c>
      <c r="X26" s="51">
        <f t="shared" si="72"/>
        <v>6403200</v>
      </c>
      <c r="Y26" s="51">
        <f t="shared" si="72"/>
        <v>6426400</v>
      </c>
      <c r="Z26" s="51">
        <f t="shared" si="72"/>
        <v>6960000</v>
      </c>
      <c r="AA26" s="51">
        <f t="shared" si="72"/>
        <v>7238400</v>
      </c>
      <c r="AB26" s="52">
        <f t="shared" si="72"/>
        <v>7772000</v>
      </c>
      <c r="AC26" s="32">
        <f t="shared" ref="AC26:AC52" si="77">SUM(Q26:AB26)</f>
        <v>68266000</v>
      </c>
      <c r="AD26" s="51">
        <f t="shared" ref="AD26:AO26" si="73">AD17+AD20+AD24</f>
        <v>7969200</v>
      </c>
      <c r="AE26" s="51">
        <f t="shared" si="73"/>
        <v>8514400</v>
      </c>
      <c r="AF26" s="51">
        <f t="shared" si="73"/>
        <v>8804400</v>
      </c>
      <c r="AG26" s="51">
        <f t="shared" si="73"/>
        <v>9349600</v>
      </c>
      <c r="AH26" s="51">
        <f t="shared" si="73"/>
        <v>9384400</v>
      </c>
      <c r="AI26" s="51">
        <f t="shared" si="73"/>
        <v>9929600</v>
      </c>
      <c r="AJ26" s="51">
        <f t="shared" si="73"/>
        <v>9964400</v>
      </c>
      <c r="AK26" s="51">
        <f t="shared" si="73"/>
        <v>10509600</v>
      </c>
      <c r="AL26" s="51">
        <f t="shared" si="73"/>
        <v>10544400</v>
      </c>
      <c r="AM26" s="51">
        <f t="shared" si="73"/>
        <v>11495600</v>
      </c>
      <c r="AN26" s="51">
        <f t="shared" si="73"/>
        <v>11785600</v>
      </c>
      <c r="AO26" s="52">
        <f t="shared" si="73"/>
        <v>12330800</v>
      </c>
      <c r="AP26" s="32">
        <f t="shared" ref="AP26:AP61" si="79">SUM(AD26:AO26)</f>
        <v>120582000</v>
      </c>
      <c r="AQ26" s="39"/>
    </row>
    <row r="27" ht="15.75" customHeight="1">
      <c r="B27" s="53" t="s">
        <v>30</v>
      </c>
      <c r="C27" s="54"/>
      <c r="D27" s="55">
        <f t="shared" ref="D27:O27" si="74">D14-D26</f>
        <v>-406000</v>
      </c>
      <c r="E27" s="55">
        <f t="shared" si="74"/>
        <v>-406000</v>
      </c>
      <c r="F27" s="55">
        <f t="shared" si="74"/>
        <v>-341200</v>
      </c>
      <c r="G27" s="55">
        <f t="shared" si="74"/>
        <v>-211600</v>
      </c>
      <c r="H27" s="55">
        <f t="shared" si="74"/>
        <v>-146800</v>
      </c>
      <c r="I27" s="55">
        <f t="shared" si="74"/>
        <v>-17200</v>
      </c>
      <c r="J27" s="55">
        <f t="shared" si="74"/>
        <v>-17200</v>
      </c>
      <c r="K27" s="55">
        <f t="shared" si="74"/>
        <v>112400</v>
      </c>
      <c r="L27" s="55">
        <f t="shared" si="74"/>
        <v>112400</v>
      </c>
      <c r="M27" s="55">
        <f t="shared" si="74"/>
        <v>242000</v>
      </c>
      <c r="N27" s="55">
        <f t="shared" si="74"/>
        <v>298800</v>
      </c>
      <c r="O27" s="55">
        <f t="shared" si="74"/>
        <v>485200</v>
      </c>
      <c r="P27" s="36">
        <f t="shared" si="75"/>
        <v>-295200</v>
      </c>
      <c r="Q27" s="55">
        <f t="shared" ref="Q27:AB27" si="76">Q14-Q26</f>
        <v>542000</v>
      </c>
      <c r="R27" s="55">
        <f t="shared" si="76"/>
        <v>728400</v>
      </c>
      <c r="S27" s="55">
        <f t="shared" si="76"/>
        <v>850000</v>
      </c>
      <c r="T27" s="55">
        <f t="shared" si="76"/>
        <v>1036400</v>
      </c>
      <c r="U27" s="55">
        <f t="shared" si="76"/>
        <v>1093200</v>
      </c>
      <c r="V27" s="55">
        <f t="shared" si="76"/>
        <v>873600</v>
      </c>
      <c r="W27" s="55">
        <f t="shared" si="76"/>
        <v>930400</v>
      </c>
      <c r="X27" s="55">
        <f t="shared" si="76"/>
        <v>1116800</v>
      </c>
      <c r="Y27" s="55">
        <f t="shared" si="76"/>
        <v>1173600</v>
      </c>
      <c r="Z27" s="55">
        <f t="shared" si="76"/>
        <v>1360000</v>
      </c>
      <c r="AA27" s="55">
        <f t="shared" si="76"/>
        <v>1481600</v>
      </c>
      <c r="AB27" s="56">
        <f t="shared" si="76"/>
        <v>1668000</v>
      </c>
      <c r="AC27" s="32">
        <f t="shared" si="77"/>
        <v>12854000</v>
      </c>
      <c r="AD27" s="55">
        <f t="shared" ref="AD27:AO27" si="78">AD14-AD26</f>
        <v>2300800</v>
      </c>
      <c r="AE27" s="55">
        <f t="shared" si="78"/>
        <v>2525600</v>
      </c>
      <c r="AF27" s="55">
        <f t="shared" si="78"/>
        <v>2685600</v>
      </c>
      <c r="AG27" s="55">
        <f t="shared" si="78"/>
        <v>2910400</v>
      </c>
      <c r="AH27" s="55">
        <f t="shared" si="78"/>
        <v>3005600</v>
      </c>
      <c r="AI27" s="55">
        <f t="shared" si="78"/>
        <v>3230400</v>
      </c>
      <c r="AJ27" s="55">
        <f t="shared" si="78"/>
        <v>3325600</v>
      </c>
      <c r="AK27" s="55">
        <f t="shared" si="78"/>
        <v>3550400</v>
      </c>
      <c r="AL27" s="55">
        <f t="shared" si="78"/>
        <v>3645600</v>
      </c>
      <c r="AM27" s="55">
        <f t="shared" si="78"/>
        <v>3464400</v>
      </c>
      <c r="AN27" s="55">
        <f t="shared" si="78"/>
        <v>3624400</v>
      </c>
      <c r="AO27" s="56">
        <f t="shared" si="78"/>
        <v>3849200</v>
      </c>
      <c r="AP27" s="32">
        <f t="shared" si="79"/>
        <v>38118000</v>
      </c>
      <c r="AQ27" s="39"/>
    </row>
    <row r="28" ht="15.75" customHeight="1">
      <c r="B28" s="57" t="s">
        <v>31</v>
      </c>
      <c r="C28" s="35" t="s">
        <v>32</v>
      </c>
      <c r="D28" s="58">
        <f t="shared" ref="D28:O28" si="80">20000*D25</f>
        <v>20000</v>
      </c>
      <c r="E28" s="58">
        <f t="shared" si="80"/>
        <v>20000</v>
      </c>
      <c r="F28" s="58">
        <f t="shared" si="80"/>
        <v>40000</v>
      </c>
      <c r="G28" s="58">
        <f t="shared" si="80"/>
        <v>80000</v>
      </c>
      <c r="H28" s="58">
        <f t="shared" si="80"/>
        <v>100000</v>
      </c>
      <c r="I28" s="58">
        <f t="shared" si="80"/>
        <v>140000</v>
      </c>
      <c r="J28" s="58">
        <f t="shared" si="80"/>
        <v>140000</v>
      </c>
      <c r="K28" s="58">
        <f t="shared" si="80"/>
        <v>180000</v>
      </c>
      <c r="L28" s="58">
        <f t="shared" si="80"/>
        <v>180000</v>
      </c>
      <c r="M28" s="58">
        <f t="shared" si="80"/>
        <v>220000</v>
      </c>
      <c r="N28" s="58">
        <f t="shared" si="80"/>
        <v>220000</v>
      </c>
      <c r="O28" s="58">
        <f t="shared" si="80"/>
        <v>260000</v>
      </c>
      <c r="P28" s="36">
        <f t="shared" si="75"/>
        <v>1600000</v>
      </c>
      <c r="Q28" s="58">
        <f t="shared" ref="Q28:AB28" si="81">20000*Q25</f>
        <v>260000</v>
      </c>
      <c r="R28" s="58">
        <f t="shared" si="81"/>
        <v>300000</v>
      </c>
      <c r="S28" s="58">
        <f t="shared" si="81"/>
        <v>320000</v>
      </c>
      <c r="T28" s="58">
        <f t="shared" si="81"/>
        <v>360000</v>
      </c>
      <c r="U28" s="58">
        <f t="shared" si="81"/>
        <v>360000</v>
      </c>
      <c r="V28" s="58">
        <f t="shared" si="81"/>
        <v>420000</v>
      </c>
      <c r="W28" s="58">
        <f t="shared" si="81"/>
        <v>420000</v>
      </c>
      <c r="X28" s="58">
        <f t="shared" si="81"/>
        <v>460000</v>
      </c>
      <c r="Y28" s="58">
        <f t="shared" si="81"/>
        <v>460000</v>
      </c>
      <c r="Z28" s="58">
        <f t="shared" si="81"/>
        <v>500000</v>
      </c>
      <c r="AA28" s="58">
        <f t="shared" si="81"/>
        <v>520000</v>
      </c>
      <c r="AB28" s="58">
        <f t="shared" si="81"/>
        <v>560000</v>
      </c>
      <c r="AC28" s="32">
        <f t="shared" si="77"/>
        <v>4940000</v>
      </c>
      <c r="AD28" s="58">
        <f t="shared" ref="AD28:AO28" si="82">20000*AD25</f>
        <v>560000</v>
      </c>
      <c r="AE28" s="58">
        <f t="shared" si="82"/>
        <v>600000</v>
      </c>
      <c r="AF28" s="58">
        <f t="shared" si="82"/>
        <v>620000</v>
      </c>
      <c r="AG28" s="58">
        <f t="shared" si="82"/>
        <v>660000</v>
      </c>
      <c r="AH28" s="58">
        <f t="shared" si="82"/>
        <v>660000</v>
      </c>
      <c r="AI28" s="58">
        <f t="shared" si="82"/>
        <v>700000</v>
      </c>
      <c r="AJ28" s="58">
        <f t="shared" si="82"/>
        <v>700000</v>
      </c>
      <c r="AK28" s="58">
        <f t="shared" si="82"/>
        <v>740000</v>
      </c>
      <c r="AL28" s="58">
        <f t="shared" si="82"/>
        <v>740000</v>
      </c>
      <c r="AM28" s="58">
        <f t="shared" si="82"/>
        <v>800000</v>
      </c>
      <c r="AN28" s="58">
        <f t="shared" si="82"/>
        <v>820000</v>
      </c>
      <c r="AO28" s="58">
        <f t="shared" si="82"/>
        <v>860000</v>
      </c>
      <c r="AP28" s="32">
        <f t="shared" si="79"/>
        <v>8460000</v>
      </c>
      <c r="AQ28" s="39"/>
    </row>
    <row r="29" ht="15.75" customHeight="1">
      <c r="B29" s="34"/>
      <c r="C29" s="35" t="s">
        <v>33</v>
      </c>
      <c r="D29" s="59">
        <v>0.0</v>
      </c>
      <c r="E29" s="59">
        <v>0.0</v>
      </c>
      <c r="F29" s="59">
        <v>0.0</v>
      </c>
      <c r="G29" s="59">
        <v>0.0</v>
      </c>
      <c r="H29" s="59">
        <v>0.0</v>
      </c>
      <c r="I29" s="58">
        <f>I25*3000</f>
        <v>21000</v>
      </c>
      <c r="J29" s="59">
        <v>0.0</v>
      </c>
      <c r="K29" s="59">
        <v>0.0</v>
      </c>
      <c r="L29" s="59">
        <v>0.0</v>
      </c>
      <c r="M29" s="59">
        <v>0.0</v>
      </c>
      <c r="N29" s="59">
        <v>0.0</v>
      </c>
      <c r="O29" s="58">
        <f>O25*3000</f>
        <v>39000</v>
      </c>
      <c r="P29" s="36">
        <f t="shared" si="75"/>
        <v>60000</v>
      </c>
      <c r="Q29" s="59">
        <v>0.0</v>
      </c>
      <c r="R29" s="59">
        <v>0.0</v>
      </c>
      <c r="S29" s="59">
        <v>0.0</v>
      </c>
      <c r="T29" s="59">
        <v>0.0</v>
      </c>
      <c r="U29" s="59">
        <v>0.0</v>
      </c>
      <c r="V29" s="58">
        <f>V25*3000</f>
        <v>63000</v>
      </c>
      <c r="W29" s="59">
        <v>0.0</v>
      </c>
      <c r="X29" s="59">
        <v>0.0</v>
      </c>
      <c r="Y29" s="59">
        <v>0.0</v>
      </c>
      <c r="Z29" s="59">
        <v>0.0</v>
      </c>
      <c r="AA29" s="59">
        <v>0.0</v>
      </c>
      <c r="AB29" s="58">
        <f>AB25*3000</f>
        <v>84000</v>
      </c>
      <c r="AC29" s="32">
        <f t="shared" si="77"/>
        <v>147000</v>
      </c>
      <c r="AD29" s="59">
        <v>0.0</v>
      </c>
      <c r="AE29" s="59">
        <v>0.0</v>
      </c>
      <c r="AF29" s="59">
        <v>0.0</v>
      </c>
      <c r="AG29" s="59">
        <v>0.0</v>
      </c>
      <c r="AH29" s="59">
        <v>0.0</v>
      </c>
      <c r="AI29" s="58">
        <f>AI25*3000</f>
        <v>105000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8">
        <f>AO25*3000</f>
        <v>129000</v>
      </c>
      <c r="AP29" s="32">
        <f t="shared" si="79"/>
        <v>234000</v>
      </c>
      <c r="AQ29" s="39"/>
    </row>
    <row r="30" ht="15.75" customHeight="1">
      <c r="B30" s="34"/>
      <c r="C30" s="27" t="s">
        <v>34</v>
      </c>
      <c r="D30" s="59">
        <v>10000.0</v>
      </c>
      <c r="E30" s="59">
        <v>10000.0</v>
      </c>
      <c r="F30" s="59">
        <v>10000.0</v>
      </c>
      <c r="G30" s="59">
        <v>10000.0</v>
      </c>
      <c r="H30" s="59">
        <v>10000.0</v>
      </c>
      <c r="I30" s="59">
        <v>10000.0</v>
      </c>
      <c r="J30" s="59">
        <v>10000.0</v>
      </c>
      <c r="K30" s="59">
        <v>10000.0</v>
      </c>
      <c r="L30" s="59">
        <v>10000.0</v>
      </c>
      <c r="M30" s="59">
        <v>10000.0</v>
      </c>
      <c r="N30" s="59">
        <v>10000.0</v>
      </c>
      <c r="O30" s="59">
        <v>10000.0</v>
      </c>
      <c r="P30" s="36">
        <f t="shared" si="75"/>
        <v>120000</v>
      </c>
      <c r="Q30" s="59">
        <v>10000.0</v>
      </c>
      <c r="R30" s="59">
        <v>10000.0</v>
      </c>
      <c r="S30" s="59">
        <v>10000.0</v>
      </c>
      <c r="T30" s="59">
        <v>10000.0</v>
      </c>
      <c r="U30" s="59">
        <v>10000.0</v>
      </c>
      <c r="V30" s="59">
        <v>10000.0</v>
      </c>
      <c r="W30" s="59">
        <v>10000.0</v>
      </c>
      <c r="X30" s="59">
        <v>10000.0</v>
      </c>
      <c r="Y30" s="59">
        <v>10000.0</v>
      </c>
      <c r="Z30" s="59">
        <v>10000.0</v>
      </c>
      <c r="AA30" s="59">
        <v>10000.0</v>
      </c>
      <c r="AB30" s="59">
        <v>10000.0</v>
      </c>
      <c r="AC30" s="32">
        <f t="shared" si="77"/>
        <v>120000</v>
      </c>
      <c r="AD30" s="59">
        <v>10000.0</v>
      </c>
      <c r="AE30" s="59">
        <v>10000.0</v>
      </c>
      <c r="AF30" s="59">
        <v>10000.0</v>
      </c>
      <c r="AG30" s="59">
        <v>10000.0</v>
      </c>
      <c r="AH30" s="59">
        <v>10000.0</v>
      </c>
      <c r="AI30" s="59">
        <v>10000.0</v>
      </c>
      <c r="AJ30" s="59">
        <v>10000.0</v>
      </c>
      <c r="AK30" s="59">
        <v>10000.0</v>
      </c>
      <c r="AL30" s="59">
        <v>10000.0</v>
      </c>
      <c r="AM30" s="59">
        <v>10000.0</v>
      </c>
      <c r="AN30" s="59">
        <v>10000.0</v>
      </c>
      <c r="AO30" s="59">
        <v>10000.0</v>
      </c>
      <c r="AP30" s="32">
        <f t="shared" si="79"/>
        <v>120000</v>
      </c>
      <c r="AQ30" s="39"/>
    </row>
    <row r="31" ht="15.75" customHeight="1">
      <c r="B31" s="34"/>
      <c r="C31" s="27" t="s">
        <v>35</v>
      </c>
      <c r="D31" s="59">
        <v>0.0</v>
      </c>
      <c r="E31" s="59">
        <v>0.0</v>
      </c>
      <c r="F31" s="59">
        <v>0.0</v>
      </c>
      <c r="G31" s="59">
        <v>0.0</v>
      </c>
      <c r="H31" s="59">
        <v>0.0</v>
      </c>
      <c r="I31" s="59">
        <v>0.0</v>
      </c>
      <c r="J31" s="59">
        <v>0.0</v>
      </c>
      <c r="K31" s="59">
        <v>0.0</v>
      </c>
      <c r="L31" s="59">
        <v>0.0</v>
      </c>
      <c r="M31" s="59">
        <v>0.0</v>
      </c>
      <c r="N31" s="59">
        <v>0.0</v>
      </c>
      <c r="O31" s="59">
        <v>0.0</v>
      </c>
      <c r="P31" s="36">
        <f t="shared" si="75"/>
        <v>0</v>
      </c>
      <c r="Q31" s="59">
        <v>30000.0</v>
      </c>
      <c r="R31" s="59">
        <v>30000.0</v>
      </c>
      <c r="S31" s="59">
        <v>30000.0</v>
      </c>
      <c r="T31" s="59">
        <v>30000.0</v>
      </c>
      <c r="U31" s="59">
        <v>30000.0</v>
      </c>
      <c r="V31" s="59">
        <v>30000.0</v>
      </c>
      <c r="W31" s="59">
        <v>30000.0</v>
      </c>
      <c r="X31" s="59">
        <v>30000.0</v>
      </c>
      <c r="Y31" s="59">
        <v>30000.0</v>
      </c>
      <c r="Z31" s="59">
        <v>30000.0</v>
      </c>
      <c r="AA31" s="59">
        <v>30000.0</v>
      </c>
      <c r="AB31" s="59">
        <v>30000.0</v>
      </c>
      <c r="AC31" s="32">
        <f t="shared" si="77"/>
        <v>360000</v>
      </c>
      <c r="AD31" s="59">
        <v>30000.0</v>
      </c>
      <c r="AE31" s="59">
        <v>30000.0</v>
      </c>
      <c r="AF31" s="59">
        <v>30000.0</v>
      </c>
      <c r="AG31" s="59">
        <v>30000.0</v>
      </c>
      <c r="AH31" s="59">
        <v>30000.0</v>
      </c>
      <c r="AI31" s="59">
        <v>30000.0</v>
      </c>
      <c r="AJ31" s="59">
        <v>30000.0</v>
      </c>
      <c r="AK31" s="59">
        <v>30000.0</v>
      </c>
      <c r="AL31" s="59">
        <v>30000.0</v>
      </c>
      <c r="AM31" s="59">
        <v>30000.0</v>
      </c>
      <c r="AN31" s="59">
        <v>30000.0</v>
      </c>
      <c r="AO31" s="59">
        <v>30000.0</v>
      </c>
      <c r="AP31" s="32">
        <f t="shared" si="79"/>
        <v>360000</v>
      </c>
      <c r="AQ31" s="39"/>
    </row>
    <row r="32" ht="15.75" customHeight="1">
      <c r="B32" s="34"/>
      <c r="C32" s="35" t="s">
        <v>36</v>
      </c>
      <c r="D32" s="38">
        <f t="shared" ref="D32:O32" si="83">D33+D34</f>
        <v>200000</v>
      </c>
      <c r="E32" s="38">
        <f t="shared" si="83"/>
        <v>150000</v>
      </c>
      <c r="F32" s="38">
        <f t="shared" si="83"/>
        <v>130000</v>
      </c>
      <c r="G32" s="38">
        <f t="shared" si="83"/>
        <v>190000</v>
      </c>
      <c r="H32" s="38">
        <f t="shared" si="83"/>
        <v>220000</v>
      </c>
      <c r="I32" s="38">
        <f t="shared" si="83"/>
        <v>280000</v>
      </c>
      <c r="J32" s="38">
        <f t="shared" si="83"/>
        <v>280000</v>
      </c>
      <c r="K32" s="38">
        <f t="shared" si="83"/>
        <v>340000</v>
      </c>
      <c r="L32" s="38">
        <f t="shared" si="83"/>
        <v>340000</v>
      </c>
      <c r="M32" s="38">
        <f t="shared" si="83"/>
        <v>400000</v>
      </c>
      <c r="N32" s="38">
        <f t="shared" si="83"/>
        <v>370000</v>
      </c>
      <c r="O32" s="38">
        <f t="shared" si="83"/>
        <v>400000</v>
      </c>
      <c r="P32" s="36">
        <f t="shared" si="75"/>
        <v>3300000</v>
      </c>
      <c r="Q32" s="38">
        <f t="shared" ref="Q32:AB32" si="84">Q33+Q34</f>
        <v>370000</v>
      </c>
      <c r="R32" s="38">
        <f t="shared" si="84"/>
        <v>400000</v>
      </c>
      <c r="S32" s="38">
        <f t="shared" si="84"/>
        <v>400000</v>
      </c>
      <c r="T32" s="38">
        <f t="shared" si="84"/>
        <v>430000</v>
      </c>
      <c r="U32" s="38">
        <f t="shared" si="84"/>
        <v>400000</v>
      </c>
      <c r="V32" s="38">
        <f t="shared" si="84"/>
        <v>430000</v>
      </c>
      <c r="W32" s="38">
        <f t="shared" si="84"/>
        <v>400000</v>
      </c>
      <c r="X32" s="38">
        <f t="shared" si="84"/>
        <v>430000</v>
      </c>
      <c r="Y32" s="38">
        <f t="shared" si="84"/>
        <v>400000</v>
      </c>
      <c r="Z32" s="38">
        <f t="shared" si="84"/>
        <v>430000</v>
      </c>
      <c r="AA32" s="38">
        <f t="shared" si="84"/>
        <v>430000</v>
      </c>
      <c r="AB32" s="38">
        <f t="shared" si="84"/>
        <v>460000</v>
      </c>
      <c r="AC32" s="32">
        <f t="shared" si="77"/>
        <v>4980000</v>
      </c>
      <c r="AD32" s="38">
        <f t="shared" ref="AD32:AO32" si="85">AD33+AD34</f>
        <v>430000</v>
      </c>
      <c r="AE32" s="38">
        <f t="shared" si="85"/>
        <v>460000</v>
      </c>
      <c r="AF32" s="38">
        <f t="shared" si="85"/>
        <v>460000</v>
      </c>
      <c r="AG32" s="38">
        <f t="shared" si="85"/>
        <v>490000</v>
      </c>
      <c r="AH32" s="38">
        <f t="shared" si="85"/>
        <v>460000</v>
      </c>
      <c r="AI32" s="38">
        <f t="shared" si="85"/>
        <v>490000</v>
      </c>
      <c r="AJ32" s="38">
        <f t="shared" si="85"/>
        <v>460000</v>
      </c>
      <c r="AK32" s="38">
        <f t="shared" si="85"/>
        <v>490000</v>
      </c>
      <c r="AL32" s="38">
        <f t="shared" si="85"/>
        <v>460000</v>
      </c>
      <c r="AM32" s="38">
        <f t="shared" si="85"/>
        <v>490000</v>
      </c>
      <c r="AN32" s="38">
        <f t="shared" si="85"/>
        <v>490000</v>
      </c>
      <c r="AO32" s="38">
        <f t="shared" si="85"/>
        <v>520000</v>
      </c>
      <c r="AP32" s="32">
        <f t="shared" si="79"/>
        <v>5700000</v>
      </c>
      <c r="AQ32" s="39"/>
    </row>
    <row r="33" ht="15.75" customHeight="1">
      <c r="B33" s="34"/>
      <c r="C33" s="35" t="s">
        <v>37</v>
      </c>
      <c r="D33" s="41">
        <v>200000.0</v>
      </c>
      <c r="E33" s="41">
        <v>150000.0</v>
      </c>
      <c r="F33" s="41">
        <v>100000.0</v>
      </c>
      <c r="G33" s="41">
        <v>100000.0</v>
      </c>
      <c r="H33" s="41">
        <v>100000.0</v>
      </c>
      <c r="I33" s="41">
        <v>100000.0</v>
      </c>
      <c r="J33" s="41">
        <v>100000.0</v>
      </c>
      <c r="K33" s="41">
        <v>100000.0</v>
      </c>
      <c r="L33" s="41">
        <v>100000.0</v>
      </c>
      <c r="M33" s="41">
        <v>100000.0</v>
      </c>
      <c r="N33" s="41">
        <v>100000.0</v>
      </c>
      <c r="O33" s="41">
        <v>100000.0</v>
      </c>
      <c r="P33" s="36">
        <f t="shared" si="75"/>
        <v>1350000</v>
      </c>
      <c r="Q33" s="41">
        <v>100000.0</v>
      </c>
      <c r="R33" s="41">
        <v>100000.0</v>
      </c>
      <c r="S33" s="41">
        <v>100000.0</v>
      </c>
      <c r="T33" s="41">
        <v>100000.0</v>
      </c>
      <c r="U33" s="41">
        <v>100000.0</v>
      </c>
      <c r="V33" s="41">
        <v>100000.0</v>
      </c>
      <c r="W33" s="41">
        <v>100000.0</v>
      </c>
      <c r="X33" s="41">
        <v>100000.0</v>
      </c>
      <c r="Y33" s="41">
        <v>100000.0</v>
      </c>
      <c r="Z33" s="41">
        <v>100000.0</v>
      </c>
      <c r="AA33" s="41">
        <v>100000.0</v>
      </c>
      <c r="AB33" s="41">
        <v>100000.0</v>
      </c>
      <c r="AC33" s="32">
        <f t="shared" si="77"/>
        <v>1200000</v>
      </c>
      <c r="AD33" s="41">
        <v>100000.0</v>
      </c>
      <c r="AE33" s="41">
        <v>100000.0</v>
      </c>
      <c r="AF33" s="41">
        <v>100000.0</v>
      </c>
      <c r="AG33" s="41">
        <v>100000.0</v>
      </c>
      <c r="AH33" s="41">
        <v>100000.0</v>
      </c>
      <c r="AI33" s="41">
        <v>100000.0</v>
      </c>
      <c r="AJ33" s="41">
        <v>100000.0</v>
      </c>
      <c r="AK33" s="41">
        <v>100000.0</v>
      </c>
      <c r="AL33" s="41">
        <v>100000.0</v>
      </c>
      <c r="AM33" s="41">
        <v>100000.0</v>
      </c>
      <c r="AN33" s="41">
        <v>100000.0</v>
      </c>
      <c r="AO33" s="41">
        <v>100000.0</v>
      </c>
      <c r="AP33" s="32">
        <f t="shared" si="79"/>
        <v>1200000</v>
      </c>
      <c r="AQ33" s="39"/>
    </row>
    <row r="34" ht="15.75" customHeight="1">
      <c r="B34" s="34"/>
      <c r="C34" s="35" t="s">
        <v>38</v>
      </c>
      <c r="D34" s="38">
        <f t="shared" ref="D34:O34" si="86">(D7*30000)</f>
        <v>0</v>
      </c>
      <c r="E34" s="38">
        <f t="shared" si="86"/>
        <v>0</v>
      </c>
      <c r="F34" s="38">
        <f t="shared" si="86"/>
        <v>30000</v>
      </c>
      <c r="G34" s="38">
        <f t="shared" si="86"/>
        <v>90000</v>
      </c>
      <c r="H34" s="38">
        <f t="shared" si="86"/>
        <v>120000</v>
      </c>
      <c r="I34" s="38">
        <f t="shared" si="86"/>
        <v>180000</v>
      </c>
      <c r="J34" s="38">
        <f t="shared" si="86"/>
        <v>180000</v>
      </c>
      <c r="K34" s="38">
        <f t="shared" si="86"/>
        <v>240000</v>
      </c>
      <c r="L34" s="38">
        <f t="shared" si="86"/>
        <v>240000</v>
      </c>
      <c r="M34" s="38">
        <f t="shared" si="86"/>
        <v>300000</v>
      </c>
      <c r="N34" s="38">
        <f t="shared" si="86"/>
        <v>270000</v>
      </c>
      <c r="O34" s="38">
        <f t="shared" si="86"/>
        <v>300000</v>
      </c>
      <c r="P34" s="36">
        <f t="shared" si="75"/>
        <v>1950000</v>
      </c>
      <c r="Q34" s="38">
        <f t="shared" ref="Q34:AB34" si="87">(Q7*30000)</f>
        <v>270000</v>
      </c>
      <c r="R34" s="38">
        <f t="shared" si="87"/>
        <v>300000</v>
      </c>
      <c r="S34" s="38">
        <f t="shared" si="87"/>
        <v>300000</v>
      </c>
      <c r="T34" s="38">
        <f t="shared" si="87"/>
        <v>330000</v>
      </c>
      <c r="U34" s="38">
        <f t="shared" si="87"/>
        <v>300000</v>
      </c>
      <c r="V34" s="38">
        <f t="shared" si="87"/>
        <v>330000</v>
      </c>
      <c r="W34" s="38">
        <f t="shared" si="87"/>
        <v>300000</v>
      </c>
      <c r="X34" s="38">
        <f t="shared" si="87"/>
        <v>330000</v>
      </c>
      <c r="Y34" s="38">
        <f t="shared" si="87"/>
        <v>300000</v>
      </c>
      <c r="Z34" s="38">
        <f t="shared" si="87"/>
        <v>330000</v>
      </c>
      <c r="AA34" s="38">
        <f t="shared" si="87"/>
        <v>330000</v>
      </c>
      <c r="AB34" s="38">
        <f t="shared" si="87"/>
        <v>360000</v>
      </c>
      <c r="AC34" s="32">
        <f t="shared" si="77"/>
        <v>3780000</v>
      </c>
      <c r="AD34" s="38">
        <f t="shared" ref="AD34:AO34" si="88">(AD7*30000)</f>
        <v>330000</v>
      </c>
      <c r="AE34" s="38">
        <f t="shared" si="88"/>
        <v>360000</v>
      </c>
      <c r="AF34" s="38">
        <f t="shared" si="88"/>
        <v>360000</v>
      </c>
      <c r="AG34" s="38">
        <f t="shared" si="88"/>
        <v>390000</v>
      </c>
      <c r="AH34" s="38">
        <f t="shared" si="88"/>
        <v>360000</v>
      </c>
      <c r="AI34" s="38">
        <f t="shared" si="88"/>
        <v>390000</v>
      </c>
      <c r="AJ34" s="38">
        <f t="shared" si="88"/>
        <v>360000</v>
      </c>
      <c r="AK34" s="38">
        <f t="shared" si="88"/>
        <v>390000</v>
      </c>
      <c r="AL34" s="38">
        <f t="shared" si="88"/>
        <v>360000</v>
      </c>
      <c r="AM34" s="38">
        <f t="shared" si="88"/>
        <v>390000</v>
      </c>
      <c r="AN34" s="38">
        <f t="shared" si="88"/>
        <v>390000</v>
      </c>
      <c r="AO34" s="38">
        <f t="shared" si="88"/>
        <v>420000</v>
      </c>
      <c r="AP34" s="32">
        <f t="shared" si="79"/>
        <v>4500000</v>
      </c>
      <c r="AQ34" s="39"/>
    </row>
    <row r="35" ht="15.75" customHeight="1">
      <c r="B35" s="34"/>
      <c r="C35" s="35" t="s">
        <v>35</v>
      </c>
      <c r="D35" s="41">
        <v>0.0</v>
      </c>
      <c r="E35" s="41">
        <v>0.0</v>
      </c>
      <c r="F35" s="41">
        <v>0.0</v>
      </c>
      <c r="G35" s="41">
        <v>0.0</v>
      </c>
      <c r="H35" s="41">
        <v>0.0</v>
      </c>
      <c r="I35" s="41">
        <v>0.0</v>
      </c>
      <c r="J35" s="41">
        <v>0.0</v>
      </c>
      <c r="K35" s="41">
        <v>0.0</v>
      </c>
      <c r="L35" s="41">
        <v>0.0</v>
      </c>
      <c r="M35" s="41">
        <v>0.0</v>
      </c>
      <c r="N35" s="41">
        <v>0.0</v>
      </c>
      <c r="O35" s="41">
        <v>0.0</v>
      </c>
      <c r="P35" s="36">
        <f t="shared" si="75"/>
        <v>0</v>
      </c>
      <c r="Q35" s="41">
        <v>0.0</v>
      </c>
      <c r="R35" s="41">
        <v>0.0</v>
      </c>
      <c r="S35" s="41">
        <v>0.0</v>
      </c>
      <c r="T35" s="41">
        <v>0.0</v>
      </c>
      <c r="U35" s="41">
        <v>0.0</v>
      </c>
      <c r="V35" s="41">
        <v>0.0</v>
      </c>
      <c r="W35" s="41">
        <v>0.0</v>
      </c>
      <c r="X35" s="41">
        <v>0.0</v>
      </c>
      <c r="Y35" s="41">
        <v>0.0</v>
      </c>
      <c r="Z35" s="41">
        <v>0.0</v>
      </c>
      <c r="AA35" s="41">
        <v>0.0</v>
      </c>
      <c r="AB35" s="41">
        <v>0.0</v>
      </c>
      <c r="AC35" s="32">
        <f t="shared" si="77"/>
        <v>0</v>
      </c>
      <c r="AD35" s="41">
        <v>0.0</v>
      </c>
      <c r="AE35" s="41">
        <v>0.0</v>
      </c>
      <c r="AF35" s="41">
        <v>0.0</v>
      </c>
      <c r="AG35" s="41">
        <v>0.0</v>
      </c>
      <c r="AH35" s="41">
        <v>0.0</v>
      </c>
      <c r="AI35" s="41">
        <v>0.0</v>
      </c>
      <c r="AJ35" s="41">
        <v>0.0</v>
      </c>
      <c r="AK35" s="41">
        <v>0.0</v>
      </c>
      <c r="AL35" s="41">
        <v>0.0</v>
      </c>
      <c r="AM35" s="41">
        <v>0.0</v>
      </c>
      <c r="AN35" s="41">
        <v>0.0</v>
      </c>
      <c r="AO35" s="41">
        <v>0.0</v>
      </c>
      <c r="AP35" s="32">
        <f t="shared" si="79"/>
        <v>0</v>
      </c>
      <c r="AQ35" s="39"/>
    </row>
    <row r="36" ht="15.75" customHeight="1">
      <c r="B36" s="34"/>
      <c r="C36" s="35" t="s">
        <v>39</v>
      </c>
      <c r="D36" s="38">
        <f t="shared" ref="D36:O36" si="89">SUM(D37:D40)</f>
        <v>850000</v>
      </c>
      <c r="E36" s="38">
        <f t="shared" si="89"/>
        <v>850000</v>
      </c>
      <c r="F36" s="38">
        <f t="shared" si="89"/>
        <v>850000</v>
      </c>
      <c r="G36" s="38">
        <f t="shared" si="89"/>
        <v>850000</v>
      </c>
      <c r="H36" s="38">
        <f t="shared" si="89"/>
        <v>850000</v>
      </c>
      <c r="I36" s="38">
        <f t="shared" si="89"/>
        <v>850000</v>
      </c>
      <c r="J36" s="38">
        <f t="shared" si="89"/>
        <v>850000</v>
      </c>
      <c r="K36" s="38">
        <f t="shared" si="89"/>
        <v>850000</v>
      </c>
      <c r="L36" s="38">
        <f t="shared" si="89"/>
        <v>850000</v>
      </c>
      <c r="M36" s="38">
        <f t="shared" si="89"/>
        <v>850000</v>
      </c>
      <c r="N36" s="38">
        <f t="shared" si="89"/>
        <v>850000</v>
      </c>
      <c r="O36" s="38">
        <f t="shared" si="89"/>
        <v>850000</v>
      </c>
      <c r="P36" s="36">
        <f t="shared" si="75"/>
        <v>10200000</v>
      </c>
      <c r="Q36" s="38">
        <f t="shared" ref="Q36:AB36" si="90">SUM(Q37:Q40)</f>
        <v>0</v>
      </c>
      <c r="R36" s="38">
        <f t="shared" si="90"/>
        <v>0</v>
      </c>
      <c r="S36" s="38">
        <f t="shared" si="90"/>
        <v>0</v>
      </c>
      <c r="T36" s="38">
        <f t="shared" si="90"/>
        <v>0</v>
      </c>
      <c r="U36" s="38">
        <f t="shared" si="90"/>
        <v>0</v>
      </c>
      <c r="V36" s="38">
        <f t="shared" si="90"/>
        <v>0</v>
      </c>
      <c r="W36" s="38">
        <f t="shared" si="90"/>
        <v>0</v>
      </c>
      <c r="X36" s="38">
        <f t="shared" si="90"/>
        <v>0</v>
      </c>
      <c r="Y36" s="38">
        <f t="shared" si="90"/>
        <v>0</v>
      </c>
      <c r="Z36" s="38">
        <f t="shared" si="90"/>
        <v>0</v>
      </c>
      <c r="AA36" s="38">
        <f t="shared" si="90"/>
        <v>0</v>
      </c>
      <c r="AB36" s="38">
        <f t="shared" si="90"/>
        <v>0</v>
      </c>
      <c r="AC36" s="32">
        <f t="shared" si="77"/>
        <v>0</v>
      </c>
      <c r="AD36" s="38">
        <f t="shared" ref="AD36:AO36" si="91">SUM(AD37:AD40)</f>
        <v>0</v>
      </c>
      <c r="AE36" s="38">
        <f t="shared" si="91"/>
        <v>0</v>
      </c>
      <c r="AF36" s="38">
        <f t="shared" si="91"/>
        <v>0</v>
      </c>
      <c r="AG36" s="38">
        <f t="shared" si="91"/>
        <v>0</v>
      </c>
      <c r="AH36" s="38">
        <f t="shared" si="91"/>
        <v>0</v>
      </c>
      <c r="AI36" s="38">
        <f t="shared" si="91"/>
        <v>0</v>
      </c>
      <c r="AJ36" s="38">
        <f t="shared" si="91"/>
        <v>0</v>
      </c>
      <c r="AK36" s="38">
        <f t="shared" si="91"/>
        <v>0</v>
      </c>
      <c r="AL36" s="38">
        <f t="shared" si="91"/>
        <v>0</v>
      </c>
      <c r="AM36" s="38">
        <f t="shared" si="91"/>
        <v>0</v>
      </c>
      <c r="AN36" s="38">
        <f t="shared" si="91"/>
        <v>0</v>
      </c>
      <c r="AO36" s="38">
        <f t="shared" si="91"/>
        <v>0</v>
      </c>
      <c r="AP36" s="32">
        <f t="shared" si="79"/>
        <v>0</v>
      </c>
      <c r="AQ36" s="39"/>
    </row>
    <row r="37" ht="15.0" customHeight="1">
      <c r="B37" s="34"/>
      <c r="C37" s="27" t="s">
        <v>40</v>
      </c>
      <c r="D37" s="41">
        <v>850000.0</v>
      </c>
      <c r="E37" s="41">
        <v>850000.0</v>
      </c>
      <c r="F37" s="41">
        <v>850000.0</v>
      </c>
      <c r="G37" s="41">
        <v>850000.0</v>
      </c>
      <c r="H37" s="41">
        <v>850000.0</v>
      </c>
      <c r="I37" s="41">
        <v>850000.0</v>
      </c>
      <c r="J37" s="41">
        <v>850000.0</v>
      </c>
      <c r="K37" s="41">
        <v>850000.0</v>
      </c>
      <c r="L37" s="41">
        <v>850000.0</v>
      </c>
      <c r="M37" s="41">
        <v>850000.0</v>
      </c>
      <c r="N37" s="41">
        <v>850000.0</v>
      </c>
      <c r="O37" s="41">
        <v>850000.0</v>
      </c>
      <c r="P37" s="36">
        <f t="shared" si="75"/>
        <v>10200000</v>
      </c>
      <c r="Q37" s="41">
        <v>0.0</v>
      </c>
      <c r="R37" s="41">
        <v>0.0</v>
      </c>
      <c r="S37" s="41">
        <v>0.0</v>
      </c>
      <c r="T37" s="41">
        <v>0.0</v>
      </c>
      <c r="U37" s="41">
        <v>0.0</v>
      </c>
      <c r="V37" s="41">
        <v>0.0</v>
      </c>
      <c r="W37" s="41">
        <v>0.0</v>
      </c>
      <c r="X37" s="41">
        <v>0.0</v>
      </c>
      <c r="Y37" s="41">
        <v>0.0</v>
      </c>
      <c r="Z37" s="41">
        <v>0.0</v>
      </c>
      <c r="AA37" s="41">
        <v>0.0</v>
      </c>
      <c r="AB37" s="41">
        <v>0.0</v>
      </c>
      <c r="AC37" s="32">
        <f t="shared" si="77"/>
        <v>0</v>
      </c>
      <c r="AD37" s="41">
        <v>0.0</v>
      </c>
      <c r="AE37" s="41">
        <v>0.0</v>
      </c>
      <c r="AF37" s="41">
        <v>0.0</v>
      </c>
      <c r="AG37" s="41">
        <v>0.0</v>
      </c>
      <c r="AH37" s="41">
        <v>0.0</v>
      </c>
      <c r="AI37" s="41">
        <v>0.0</v>
      </c>
      <c r="AJ37" s="41">
        <v>0.0</v>
      </c>
      <c r="AK37" s="41">
        <v>0.0</v>
      </c>
      <c r="AL37" s="41">
        <v>0.0</v>
      </c>
      <c r="AM37" s="41">
        <v>0.0</v>
      </c>
      <c r="AN37" s="41">
        <v>0.0</v>
      </c>
      <c r="AO37" s="41">
        <v>0.0</v>
      </c>
      <c r="AP37" s="32">
        <f t="shared" si="79"/>
        <v>0</v>
      </c>
      <c r="AQ37" s="39"/>
    </row>
    <row r="38" ht="15.0" customHeight="1">
      <c r="B38" s="34"/>
      <c r="C38" s="27" t="s">
        <v>41</v>
      </c>
      <c r="D38" s="41">
        <v>0.0</v>
      </c>
      <c r="E38" s="41">
        <v>0.0</v>
      </c>
      <c r="F38" s="41">
        <v>0.0</v>
      </c>
      <c r="G38" s="41">
        <v>0.0</v>
      </c>
      <c r="H38" s="41">
        <v>0.0</v>
      </c>
      <c r="I38" s="41">
        <v>0.0</v>
      </c>
      <c r="J38" s="41">
        <v>0.0</v>
      </c>
      <c r="K38" s="41">
        <v>0.0</v>
      </c>
      <c r="L38" s="41">
        <v>0.0</v>
      </c>
      <c r="M38" s="41">
        <v>0.0</v>
      </c>
      <c r="N38" s="41">
        <v>0.0</v>
      </c>
      <c r="O38" s="41">
        <v>0.0</v>
      </c>
      <c r="P38" s="36">
        <f t="shared" si="75"/>
        <v>0</v>
      </c>
      <c r="Q38" s="41">
        <v>0.0</v>
      </c>
      <c r="R38" s="41">
        <v>0.0</v>
      </c>
      <c r="S38" s="41">
        <v>0.0</v>
      </c>
      <c r="T38" s="41">
        <v>0.0</v>
      </c>
      <c r="U38" s="41">
        <v>0.0</v>
      </c>
      <c r="V38" s="41">
        <v>0.0</v>
      </c>
      <c r="W38" s="41">
        <v>0.0</v>
      </c>
      <c r="X38" s="41">
        <v>0.0</v>
      </c>
      <c r="Y38" s="41">
        <v>0.0</v>
      </c>
      <c r="Z38" s="41">
        <v>0.0</v>
      </c>
      <c r="AA38" s="41">
        <v>0.0</v>
      </c>
      <c r="AB38" s="41">
        <v>0.0</v>
      </c>
      <c r="AC38" s="32">
        <f t="shared" si="77"/>
        <v>0</v>
      </c>
      <c r="AD38" s="41">
        <v>0.0</v>
      </c>
      <c r="AE38" s="41">
        <v>0.0</v>
      </c>
      <c r="AF38" s="41">
        <v>0.0</v>
      </c>
      <c r="AG38" s="41">
        <v>0.0</v>
      </c>
      <c r="AH38" s="41">
        <v>0.0</v>
      </c>
      <c r="AI38" s="41">
        <v>0.0</v>
      </c>
      <c r="AJ38" s="41">
        <v>0.0</v>
      </c>
      <c r="AK38" s="41">
        <v>0.0</v>
      </c>
      <c r="AL38" s="41">
        <v>0.0</v>
      </c>
      <c r="AM38" s="41">
        <v>0.0</v>
      </c>
      <c r="AN38" s="41">
        <v>0.0</v>
      </c>
      <c r="AO38" s="41">
        <v>0.0</v>
      </c>
      <c r="AP38" s="32">
        <f t="shared" si="79"/>
        <v>0</v>
      </c>
      <c r="AQ38" s="39"/>
    </row>
    <row r="39" ht="15.0" customHeight="1">
      <c r="B39" s="34"/>
      <c r="C39" s="27" t="s">
        <v>42</v>
      </c>
      <c r="D39" s="41">
        <v>0.0</v>
      </c>
      <c r="E39" s="41">
        <v>0.0</v>
      </c>
      <c r="F39" s="41">
        <v>0.0</v>
      </c>
      <c r="G39" s="41">
        <v>0.0</v>
      </c>
      <c r="H39" s="41">
        <v>0.0</v>
      </c>
      <c r="I39" s="41">
        <v>0.0</v>
      </c>
      <c r="J39" s="41">
        <v>0.0</v>
      </c>
      <c r="K39" s="41">
        <v>0.0</v>
      </c>
      <c r="L39" s="41">
        <v>0.0</v>
      </c>
      <c r="M39" s="41">
        <v>0.0</v>
      </c>
      <c r="N39" s="41">
        <v>0.0</v>
      </c>
      <c r="O39" s="41">
        <v>0.0</v>
      </c>
      <c r="P39" s="36">
        <f t="shared" si="75"/>
        <v>0</v>
      </c>
      <c r="Q39" s="41">
        <v>0.0</v>
      </c>
      <c r="R39" s="41">
        <v>0.0</v>
      </c>
      <c r="S39" s="41">
        <v>0.0</v>
      </c>
      <c r="T39" s="41">
        <v>0.0</v>
      </c>
      <c r="U39" s="41">
        <v>0.0</v>
      </c>
      <c r="V39" s="41">
        <v>0.0</v>
      </c>
      <c r="W39" s="41">
        <v>0.0</v>
      </c>
      <c r="X39" s="41">
        <v>0.0</v>
      </c>
      <c r="Y39" s="41">
        <v>0.0</v>
      </c>
      <c r="Z39" s="41">
        <v>0.0</v>
      </c>
      <c r="AA39" s="41">
        <v>0.0</v>
      </c>
      <c r="AB39" s="41">
        <v>0.0</v>
      </c>
      <c r="AC39" s="32">
        <f t="shared" si="77"/>
        <v>0</v>
      </c>
      <c r="AD39" s="41">
        <v>0.0</v>
      </c>
      <c r="AE39" s="41">
        <v>0.0</v>
      </c>
      <c r="AF39" s="41">
        <v>0.0</v>
      </c>
      <c r="AG39" s="41">
        <v>0.0</v>
      </c>
      <c r="AH39" s="41">
        <v>0.0</v>
      </c>
      <c r="AI39" s="41">
        <v>0.0</v>
      </c>
      <c r="AJ39" s="41">
        <v>0.0</v>
      </c>
      <c r="AK39" s="41">
        <v>0.0</v>
      </c>
      <c r="AL39" s="41">
        <v>0.0</v>
      </c>
      <c r="AM39" s="41">
        <v>0.0</v>
      </c>
      <c r="AN39" s="41">
        <v>0.0</v>
      </c>
      <c r="AO39" s="41">
        <v>0.0</v>
      </c>
      <c r="AP39" s="32">
        <f t="shared" si="79"/>
        <v>0</v>
      </c>
      <c r="AQ39" s="39"/>
    </row>
    <row r="40" ht="15.0" customHeight="1">
      <c r="B40" s="34"/>
      <c r="C40" s="27" t="s">
        <v>43</v>
      </c>
      <c r="D40" s="41">
        <v>0.0</v>
      </c>
      <c r="E40" s="41">
        <v>0.0</v>
      </c>
      <c r="F40" s="41">
        <v>0.0</v>
      </c>
      <c r="G40" s="41">
        <v>0.0</v>
      </c>
      <c r="H40" s="41">
        <v>0.0</v>
      </c>
      <c r="I40" s="41">
        <v>0.0</v>
      </c>
      <c r="J40" s="41">
        <v>0.0</v>
      </c>
      <c r="K40" s="41">
        <v>0.0</v>
      </c>
      <c r="L40" s="41">
        <v>0.0</v>
      </c>
      <c r="M40" s="41">
        <v>0.0</v>
      </c>
      <c r="N40" s="41">
        <v>0.0</v>
      </c>
      <c r="O40" s="41">
        <v>0.0</v>
      </c>
      <c r="P40" s="36">
        <f t="shared" si="75"/>
        <v>0</v>
      </c>
      <c r="Q40" s="41">
        <v>0.0</v>
      </c>
      <c r="R40" s="41">
        <v>0.0</v>
      </c>
      <c r="S40" s="41">
        <v>0.0</v>
      </c>
      <c r="T40" s="41">
        <v>0.0</v>
      </c>
      <c r="U40" s="41">
        <v>0.0</v>
      </c>
      <c r="V40" s="41">
        <v>0.0</v>
      </c>
      <c r="W40" s="41">
        <v>0.0</v>
      </c>
      <c r="X40" s="41">
        <v>0.0</v>
      </c>
      <c r="Y40" s="41">
        <v>0.0</v>
      </c>
      <c r="Z40" s="41">
        <v>0.0</v>
      </c>
      <c r="AA40" s="41">
        <v>0.0</v>
      </c>
      <c r="AB40" s="41">
        <v>0.0</v>
      </c>
      <c r="AC40" s="32">
        <f t="shared" si="77"/>
        <v>0</v>
      </c>
      <c r="AD40" s="41">
        <v>0.0</v>
      </c>
      <c r="AE40" s="41">
        <v>0.0</v>
      </c>
      <c r="AF40" s="41">
        <v>0.0</v>
      </c>
      <c r="AG40" s="41">
        <v>0.0</v>
      </c>
      <c r="AH40" s="41">
        <v>0.0</v>
      </c>
      <c r="AI40" s="41">
        <v>0.0</v>
      </c>
      <c r="AJ40" s="41">
        <v>0.0</v>
      </c>
      <c r="AK40" s="41">
        <v>0.0</v>
      </c>
      <c r="AL40" s="41">
        <v>0.0</v>
      </c>
      <c r="AM40" s="41">
        <v>0.0</v>
      </c>
      <c r="AN40" s="41">
        <v>0.0</v>
      </c>
      <c r="AO40" s="41">
        <v>0.0</v>
      </c>
      <c r="AP40" s="32">
        <f t="shared" si="79"/>
        <v>0</v>
      </c>
      <c r="AQ40" s="39"/>
    </row>
    <row r="41" ht="15.0" customHeight="1">
      <c r="B41" s="34"/>
      <c r="C41" s="35" t="s">
        <v>44</v>
      </c>
      <c r="D41" s="38">
        <f t="shared" ref="D41:O41" si="92">SUM(D42:D44)</f>
        <v>0</v>
      </c>
      <c r="E41" s="38">
        <f t="shared" si="92"/>
        <v>0</v>
      </c>
      <c r="F41" s="38">
        <f t="shared" si="92"/>
        <v>0</v>
      </c>
      <c r="G41" s="38">
        <f t="shared" si="92"/>
        <v>0</v>
      </c>
      <c r="H41" s="38">
        <f t="shared" si="92"/>
        <v>0</v>
      </c>
      <c r="I41" s="38">
        <f t="shared" si="92"/>
        <v>0</v>
      </c>
      <c r="J41" s="38">
        <f t="shared" si="92"/>
        <v>0</v>
      </c>
      <c r="K41" s="38">
        <f t="shared" si="92"/>
        <v>0</v>
      </c>
      <c r="L41" s="38">
        <f t="shared" si="92"/>
        <v>0</v>
      </c>
      <c r="M41" s="38">
        <f t="shared" si="92"/>
        <v>0</v>
      </c>
      <c r="N41" s="38">
        <f t="shared" si="92"/>
        <v>0</v>
      </c>
      <c r="O41" s="38">
        <f t="shared" si="92"/>
        <v>180000</v>
      </c>
      <c r="P41" s="36">
        <f t="shared" si="75"/>
        <v>180000</v>
      </c>
      <c r="Q41" s="38">
        <f t="shared" ref="Q41:AB41" si="93">SUM(Q42:Q44)</f>
        <v>50000</v>
      </c>
      <c r="R41" s="38">
        <f t="shared" si="93"/>
        <v>50000</v>
      </c>
      <c r="S41" s="38">
        <f t="shared" si="93"/>
        <v>50000</v>
      </c>
      <c r="T41" s="38">
        <f t="shared" si="93"/>
        <v>50000</v>
      </c>
      <c r="U41" s="38">
        <f t="shared" si="93"/>
        <v>50000</v>
      </c>
      <c r="V41" s="38">
        <f t="shared" si="93"/>
        <v>50000</v>
      </c>
      <c r="W41" s="38">
        <f t="shared" si="93"/>
        <v>50000</v>
      </c>
      <c r="X41" s="38">
        <f t="shared" si="93"/>
        <v>50000</v>
      </c>
      <c r="Y41" s="38">
        <f t="shared" si="93"/>
        <v>50000</v>
      </c>
      <c r="Z41" s="38">
        <f t="shared" si="93"/>
        <v>50000</v>
      </c>
      <c r="AA41" s="38">
        <f t="shared" si="93"/>
        <v>50000</v>
      </c>
      <c r="AB41" s="38">
        <f t="shared" si="93"/>
        <v>330000</v>
      </c>
      <c r="AC41" s="32">
        <f t="shared" si="77"/>
        <v>880000</v>
      </c>
      <c r="AD41" s="38">
        <f t="shared" ref="AD41:AO41" si="94">SUM(AD42:AD44)</f>
        <v>50000</v>
      </c>
      <c r="AE41" s="38">
        <f t="shared" si="94"/>
        <v>50000</v>
      </c>
      <c r="AF41" s="38">
        <f t="shared" si="94"/>
        <v>50000</v>
      </c>
      <c r="AG41" s="38">
        <f t="shared" si="94"/>
        <v>50000</v>
      </c>
      <c r="AH41" s="38">
        <f t="shared" si="94"/>
        <v>50000</v>
      </c>
      <c r="AI41" s="38">
        <f t="shared" si="94"/>
        <v>50000</v>
      </c>
      <c r="AJ41" s="38">
        <f t="shared" si="94"/>
        <v>50000</v>
      </c>
      <c r="AK41" s="38">
        <f t="shared" si="94"/>
        <v>50000</v>
      </c>
      <c r="AL41" s="38">
        <f t="shared" si="94"/>
        <v>50000</v>
      </c>
      <c r="AM41" s="38">
        <f t="shared" si="94"/>
        <v>50000</v>
      </c>
      <c r="AN41" s="38">
        <f t="shared" si="94"/>
        <v>50000</v>
      </c>
      <c r="AO41" s="38">
        <f t="shared" si="94"/>
        <v>480000</v>
      </c>
      <c r="AP41" s="32">
        <f t="shared" si="79"/>
        <v>1030000</v>
      </c>
      <c r="AQ41" s="39"/>
    </row>
    <row r="42" ht="15.75" customHeight="1">
      <c r="B42" s="34"/>
      <c r="C42" s="35" t="s">
        <v>45</v>
      </c>
      <c r="D42" s="41">
        <v>0.0</v>
      </c>
      <c r="E42" s="41">
        <v>0.0</v>
      </c>
      <c r="F42" s="41">
        <v>0.0</v>
      </c>
      <c r="G42" s="41">
        <v>0.0</v>
      </c>
      <c r="H42" s="41">
        <v>0.0</v>
      </c>
      <c r="I42" s="41">
        <v>0.0</v>
      </c>
      <c r="J42" s="41">
        <v>0.0</v>
      </c>
      <c r="K42" s="41">
        <v>0.0</v>
      </c>
      <c r="L42" s="41">
        <v>0.0</v>
      </c>
      <c r="M42" s="41">
        <v>0.0</v>
      </c>
      <c r="N42" s="41">
        <v>0.0</v>
      </c>
      <c r="O42" s="41">
        <f>50000+(O25*10000)</f>
        <v>180000</v>
      </c>
      <c r="P42" s="36">
        <f t="shared" si="75"/>
        <v>180000</v>
      </c>
      <c r="Q42" s="41">
        <v>50000.0</v>
      </c>
      <c r="R42" s="41">
        <v>50000.0</v>
      </c>
      <c r="S42" s="41">
        <v>50000.0</v>
      </c>
      <c r="T42" s="41">
        <v>50000.0</v>
      </c>
      <c r="U42" s="41">
        <v>50000.0</v>
      </c>
      <c r="V42" s="41">
        <v>50000.0</v>
      </c>
      <c r="W42" s="41">
        <v>50000.0</v>
      </c>
      <c r="X42" s="41">
        <v>50000.0</v>
      </c>
      <c r="Y42" s="41">
        <v>50000.0</v>
      </c>
      <c r="Z42" s="41">
        <v>50000.0</v>
      </c>
      <c r="AA42" s="41">
        <v>50000.0</v>
      </c>
      <c r="AB42" s="41">
        <f>50000+(AB25*10000)</f>
        <v>330000</v>
      </c>
      <c r="AC42" s="32">
        <f t="shared" si="77"/>
        <v>880000</v>
      </c>
      <c r="AD42" s="41">
        <v>50000.0</v>
      </c>
      <c r="AE42" s="41">
        <v>50000.0</v>
      </c>
      <c r="AF42" s="41">
        <v>50000.0</v>
      </c>
      <c r="AG42" s="41">
        <v>50000.0</v>
      </c>
      <c r="AH42" s="41">
        <v>50000.0</v>
      </c>
      <c r="AI42" s="41">
        <v>50000.0</v>
      </c>
      <c r="AJ42" s="41">
        <v>50000.0</v>
      </c>
      <c r="AK42" s="41">
        <v>50000.0</v>
      </c>
      <c r="AL42" s="41">
        <v>50000.0</v>
      </c>
      <c r="AM42" s="41">
        <v>50000.0</v>
      </c>
      <c r="AN42" s="41">
        <v>50000.0</v>
      </c>
      <c r="AO42" s="41">
        <f>50000+(AO25*10000)</f>
        <v>480000</v>
      </c>
      <c r="AP42" s="32">
        <f t="shared" si="79"/>
        <v>1030000</v>
      </c>
      <c r="AQ42" s="39"/>
    </row>
    <row r="43" ht="15.75" customHeight="1">
      <c r="B43" s="34"/>
      <c r="C43" s="27" t="s">
        <v>46</v>
      </c>
      <c r="D43" s="41">
        <v>0.0</v>
      </c>
      <c r="E43" s="41">
        <v>0.0</v>
      </c>
      <c r="F43" s="41">
        <v>0.0</v>
      </c>
      <c r="G43" s="41">
        <v>0.0</v>
      </c>
      <c r="H43" s="41">
        <v>0.0</v>
      </c>
      <c r="I43" s="41">
        <v>0.0</v>
      </c>
      <c r="J43" s="41">
        <v>0.0</v>
      </c>
      <c r="K43" s="41">
        <v>0.0</v>
      </c>
      <c r="L43" s="41">
        <v>0.0</v>
      </c>
      <c r="M43" s="41">
        <v>0.0</v>
      </c>
      <c r="N43" s="41">
        <v>0.0</v>
      </c>
      <c r="O43" s="41">
        <v>0.0</v>
      </c>
      <c r="P43" s="36">
        <f t="shared" si="75"/>
        <v>0</v>
      </c>
      <c r="Q43" s="41">
        <v>0.0</v>
      </c>
      <c r="R43" s="41">
        <v>0.0</v>
      </c>
      <c r="S43" s="41">
        <v>0.0</v>
      </c>
      <c r="T43" s="41">
        <v>0.0</v>
      </c>
      <c r="U43" s="41">
        <v>0.0</v>
      </c>
      <c r="V43" s="41">
        <v>0.0</v>
      </c>
      <c r="W43" s="4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32">
        <f t="shared" si="77"/>
        <v>0</v>
      </c>
      <c r="AD43" s="38">
        <v>0.0</v>
      </c>
      <c r="AE43" s="38">
        <v>0.0</v>
      </c>
      <c r="AF43" s="38">
        <v>0.0</v>
      </c>
      <c r="AG43" s="38">
        <v>0.0</v>
      </c>
      <c r="AH43" s="38">
        <v>0.0</v>
      </c>
      <c r="AI43" s="38">
        <v>0.0</v>
      </c>
      <c r="AJ43" s="38">
        <v>0.0</v>
      </c>
      <c r="AK43" s="38">
        <v>0.0</v>
      </c>
      <c r="AL43" s="38">
        <v>0.0</v>
      </c>
      <c r="AM43" s="38">
        <v>0.0</v>
      </c>
      <c r="AN43" s="38">
        <v>0.0</v>
      </c>
      <c r="AO43" s="42">
        <v>0.0</v>
      </c>
      <c r="AP43" s="32">
        <f t="shared" si="79"/>
        <v>0</v>
      </c>
      <c r="AQ43" s="39"/>
    </row>
    <row r="44" ht="15.75" customHeight="1">
      <c r="B44" s="34"/>
      <c r="C44" s="27" t="s">
        <v>47</v>
      </c>
      <c r="D44" s="38">
        <v>0.0</v>
      </c>
      <c r="E44" s="38">
        <v>0.0</v>
      </c>
      <c r="F44" s="38">
        <v>0.0</v>
      </c>
      <c r="G44" s="41">
        <v>0.0</v>
      </c>
      <c r="H44" s="41">
        <v>0.0</v>
      </c>
      <c r="I44" s="38">
        <v>0.0</v>
      </c>
      <c r="J44" s="38">
        <v>0.0</v>
      </c>
      <c r="K44" s="38">
        <v>0.0</v>
      </c>
      <c r="L44" s="38">
        <v>0.0</v>
      </c>
      <c r="M44" s="38">
        <v>0.0</v>
      </c>
      <c r="N44" s="38">
        <v>0.0</v>
      </c>
      <c r="O44" s="38">
        <v>0.0</v>
      </c>
      <c r="P44" s="36">
        <f t="shared" si="75"/>
        <v>0</v>
      </c>
      <c r="Q44" s="38">
        <v>0.0</v>
      </c>
      <c r="R44" s="38">
        <v>0.0</v>
      </c>
      <c r="S44" s="38">
        <v>0.0</v>
      </c>
      <c r="T44" s="41">
        <v>0.0</v>
      </c>
      <c r="U44" s="41">
        <v>0.0</v>
      </c>
      <c r="V44" s="38">
        <v>0.0</v>
      </c>
      <c r="W44" s="38">
        <v>0.0</v>
      </c>
      <c r="X44" s="38">
        <v>0.0</v>
      </c>
      <c r="Y44" s="38">
        <v>0.0</v>
      </c>
      <c r="Z44" s="38">
        <v>0.0</v>
      </c>
      <c r="AA44" s="38">
        <v>0.0</v>
      </c>
      <c r="AB44" s="38">
        <v>0.0</v>
      </c>
      <c r="AC44" s="32">
        <f t="shared" si="77"/>
        <v>0</v>
      </c>
      <c r="AD44" s="41">
        <v>0.0</v>
      </c>
      <c r="AE44" s="41">
        <v>0.0</v>
      </c>
      <c r="AF44" s="38">
        <v>0.0</v>
      </c>
      <c r="AG44" s="38">
        <v>0.0</v>
      </c>
      <c r="AH44" s="38">
        <v>0.0</v>
      </c>
      <c r="AI44" s="38">
        <v>0.0</v>
      </c>
      <c r="AJ44" s="38">
        <v>0.0</v>
      </c>
      <c r="AK44" s="38">
        <v>0.0</v>
      </c>
      <c r="AL44" s="38">
        <v>0.0</v>
      </c>
      <c r="AM44" s="41">
        <v>0.0</v>
      </c>
      <c r="AN44" s="38">
        <v>0.0</v>
      </c>
      <c r="AO44" s="42">
        <v>0.0</v>
      </c>
      <c r="AP44" s="32">
        <f t="shared" si="79"/>
        <v>0</v>
      </c>
      <c r="AQ44" s="39"/>
    </row>
    <row r="45" ht="15.75" customHeight="1">
      <c r="B45" s="34"/>
      <c r="C45" s="35" t="s">
        <v>48</v>
      </c>
      <c r="D45" s="38">
        <v>0.0</v>
      </c>
      <c r="E45" s="38">
        <v>0.0</v>
      </c>
      <c r="F45" s="38">
        <v>0.0</v>
      </c>
      <c r="G45" s="41">
        <v>0.0</v>
      </c>
      <c r="H45" s="41">
        <v>0.0</v>
      </c>
      <c r="I45" s="38">
        <v>0.0</v>
      </c>
      <c r="J45" s="38">
        <v>0.0</v>
      </c>
      <c r="K45" s="38">
        <v>0.0</v>
      </c>
      <c r="L45" s="38">
        <v>0.0</v>
      </c>
      <c r="M45" s="38">
        <v>0.0</v>
      </c>
      <c r="N45" s="38">
        <v>0.0</v>
      </c>
      <c r="O45" s="38">
        <v>0.0</v>
      </c>
      <c r="P45" s="36">
        <f t="shared" si="75"/>
        <v>0</v>
      </c>
      <c r="Q45" s="38">
        <v>0.0</v>
      </c>
      <c r="R45" s="38">
        <v>0.0</v>
      </c>
      <c r="S45" s="38">
        <v>0.0</v>
      </c>
      <c r="T45" s="41">
        <v>0.0</v>
      </c>
      <c r="U45" s="41">
        <v>0.0</v>
      </c>
      <c r="V45" s="38">
        <v>0.0</v>
      </c>
      <c r="W45" s="38">
        <v>0.0</v>
      </c>
      <c r="X45" s="38">
        <v>0.0</v>
      </c>
      <c r="Y45" s="38">
        <v>0.0</v>
      </c>
      <c r="Z45" s="38">
        <v>0.0</v>
      </c>
      <c r="AA45" s="38">
        <v>0.0</v>
      </c>
      <c r="AB45" s="38">
        <v>0.0</v>
      </c>
      <c r="AC45" s="32">
        <f t="shared" si="77"/>
        <v>0</v>
      </c>
      <c r="AD45" s="38">
        <v>0.0</v>
      </c>
      <c r="AE45" s="38">
        <v>0.0</v>
      </c>
      <c r="AF45" s="38">
        <v>0.0</v>
      </c>
      <c r="AG45" s="41">
        <v>0.0</v>
      </c>
      <c r="AH45" s="41">
        <v>0.0</v>
      </c>
      <c r="AI45" s="38">
        <v>0.0</v>
      </c>
      <c r="AJ45" s="38">
        <v>0.0</v>
      </c>
      <c r="AK45" s="38">
        <v>0.0</v>
      </c>
      <c r="AL45" s="38">
        <v>0.0</v>
      </c>
      <c r="AM45" s="38">
        <v>0.0</v>
      </c>
      <c r="AN45" s="38">
        <v>0.0</v>
      </c>
      <c r="AO45" s="38">
        <v>0.0</v>
      </c>
      <c r="AP45" s="32">
        <f t="shared" si="79"/>
        <v>0</v>
      </c>
      <c r="AQ45" s="39"/>
    </row>
    <row r="46" ht="15.75" customHeight="1">
      <c r="B46" s="44"/>
      <c r="C46" s="60" t="s">
        <v>49</v>
      </c>
      <c r="D46" s="61">
        <f t="shared" ref="D46:O46" si="95">SUM(D28:D32,D35,D36,D41,D45)</f>
        <v>1080000</v>
      </c>
      <c r="E46" s="61">
        <f t="shared" si="95"/>
        <v>1030000</v>
      </c>
      <c r="F46" s="61">
        <f t="shared" si="95"/>
        <v>1030000</v>
      </c>
      <c r="G46" s="61">
        <f t="shared" si="95"/>
        <v>1130000</v>
      </c>
      <c r="H46" s="61">
        <f t="shared" si="95"/>
        <v>1180000</v>
      </c>
      <c r="I46" s="61">
        <f t="shared" si="95"/>
        <v>1301000</v>
      </c>
      <c r="J46" s="61">
        <f t="shared" si="95"/>
        <v>1280000</v>
      </c>
      <c r="K46" s="61">
        <f t="shared" si="95"/>
        <v>1380000</v>
      </c>
      <c r="L46" s="61">
        <f t="shared" si="95"/>
        <v>1380000</v>
      </c>
      <c r="M46" s="61">
        <f t="shared" si="95"/>
        <v>1480000</v>
      </c>
      <c r="N46" s="61">
        <f t="shared" si="95"/>
        <v>1450000</v>
      </c>
      <c r="O46" s="61">
        <f t="shared" si="95"/>
        <v>1739000</v>
      </c>
      <c r="P46" s="62">
        <f t="shared" si="75"/>
        <v>15460000</v>
      </c>
      <c r="Q46" s="61">
        <f t="shared" ref="Q46:AB46" si="96">SUM(Q28:Q32,Q35,Q36,Q41,Q45)</f>
        <v>720000</v>
      </c>
      <c r="R46" s="61">
        <f t="shared" si="96"/>
        <v>790000</v>
      </c>
      <c r="S46" s="61">
        <f t="shared" si="96"/>
        <v>810000</v>
      </c>
      <c r="T46" s="61">
        <f t="shared" si="96"/>
        <v>880000</v>
      </c>
      <c r="U46" s="61">
        <f t="shared" si="96"/>
        <v>850000</v>
      </c>
      <c r="V46" s="61">
        <f t="shared" si="96"/>
        <v>1003000</v>
      </c>
      <c r="W46" s="61">
        <f t="shared" si="96"/>
        <v>910000</v>
      </c>
      <c r="X46" s="61">
        <f t="shared" si="96"/>
        <v>980000</v>
      </c>
      <c r="Y46" s="61">
        <f t="shared" si="96"/>
        <v>950000</v>
      </c>
      <c r="Z46" s="61">
        <f t="shared" si="96"/>
        <v>1020000</v>
      </c>
      <c r="AA46" s="61">
        <f t="shared" si="96"/>
        <v>1040000</v>
      </c>
      <c r="AB46" s="63">
        <f t="shared" si="96"/>
        <v>1474000</v>
      </c>
      <c r="AC46" s="64">
        <f t="shared" si="77"/>
        <v>11427000</v>
      </c>
      <c r="AD46" s="61">
        <f t="shared" ref="AD46:AO46" si="97">SUM(AD28:AD32,AD35,AD36,AD41,AD45)</f>
        <v>1080000</v>
      </c>
      <c r="AE46" s="61">
        <f t="shared" si="97"/>
        <v>1150000</v>
      </c>
      <c r="AF46" s="61">
        <f t="shared" si="97"/>
        <v>1170000</v>
      </c>
      <c r="AG46" s="61">
        <f t="shared" si="97"/>
        <v>1240000</v>
      </c>
      <c r="AH46" s="61">
        <f t="shared" si="97"/>
        <v>1210000</v>
      </c>
      <c r="AI46" s="61">
        <f t="shared" si="97"/>
        <v>1385000</v>
      </c>
      <c r="AJ46" s="61">
        <f t="shared" si="97"/>
        <v>1250000</v>
      </c>
      <c r="AK46" s="61">
        <f t="shared" si="97"/>
        <v>1320000</v>
      </c>
      <c r="AL46" s="61">
        <f t="shared" si="97"/>
        <v>1290000</v>
      </c>
      <c r="AM46" s="61">
        <f t="shared" si="97"/>
        <v>1380000</v>
      </c>
      <c r="AN46" s="61">
        <f t="shared" si="97"/>
        <v>1400000</v>
      </c>
      <c r="AO46" s="63">
        <f t="shared" si="97"/>
        <v>2029000</v>
      </c>
      <c r="AP46" s="64">
        <f t="shared" si="79"/>
        <v>15904000</v>
      </c>
      <c r="AQ46" s="65" t="s">
        <v>50</v>
      </c>
    </row>
    <row r="47" ht="34.5" customHeight="1">
      <c r="B47" s="66" t="s">
        <v>51</v>
      </c>
      <c r="C47" s="67"/>
      <c r="D47" s="68">
        <f t="shared" ref="D47:O47" si="98">D27-D46</f>
        <v>-1486000</v>
      </c>
      <c r="E47" s="68">
        <f t="shared" si="98"/>
        <v>-1436000</v>
      </c>
      <c r="F47" s="68">
        <f t="shared" si="98"/>
        <v>-1371200</v>
      </c>
      <c r="G47" s="68">
        <f t="shared" si="98"/>
        <v>-1341600</v>
      </c>
      <c r="H47" s="68">
        <f t="shared" si="98"/>
        <v>-1326800</v>
      </c>
      <c r="I47" s="68">
        <f t="shared" si="98"/>
        <v>-1318200</v>
      </c>
      <c r="J47" s="68">
        <f t="shared" si="98"/>
        <v>-1297200</v>
      </c>
      <c r="K47" s="68">
        <f t="shared" si="98"/>
        <v>-1267600</v>
      </c>
      <c r="L47" s="68">
        <f t="shared" si="98"/>
        <v>-1267600</v>
      </c>
      <c r="M47" s="68">
        <f t="shared" si="98"/>
        <v>-1238000</v>
      </c>
      <c r="N47" s="68">
        <f t="shared" si="98"/>
        <v>-1151200</v>
      </c>
      <c r="O47" s="68">
        <f t="shared" si="98"/>
        <v>-1253800</v>
      </c>
      <c r="P47" s="69">
        <f t="shared" si="75"/>
        <v>-15755200</v>
      </c>
      <c r="Q47" s="68">
        <f t="shared" ref="Q47:AB47" si="99">Q27-Q46</f>
        <v>-178000</v>
      </c>
      <c r="R47" s="68">
        <f t="shared" si="99"/>
        <v>-61600</v>
      </c>
      <c r="S47" s="68">
        <f t="shared" si="99"/>
        <v>40000</v>
      </c>
      <c r="T47" s="68">
        <f t="shared" si="99"/>
        <v>156400</v>
      </c>
      <c r="U47" s="68">
        <f t="shared" si="99"/>
        <v>243200</v>
      </c>
      <c r="V47" s="68">
        <f t="shared" si="99"/>
        <v>-129400</v>
      </c>
      <c r="W47" s="68">
        <f t="shared" si="99"/>
        <v>20400</v>
      </c>
      <c r="X47" s="68">
        <f t="shared" si="99"/>
        <v>136800</v>
      </c>
      <c r="Y47" s="68">
        <f t="shared" si="99"/>
        <v>223600</v>
      </c>
      <c r="Z47" s="68">
        <f t="shared" si="99"/>
        <v>340000</v>
      </c>
      <c r="AA47" s="68">
        <f t="shared" si="99"/>
        <v>441600</v>
      </c>
      <c r="AB47" s="70">
        <f t="shared" si="99"/>
        <v>194000</v>
      </c>
      <c r="AC47" s="71">
        <f t="shared" si="77"/>
        <v>1427000</v>
      </c>
      <c r="AD47" s="68">
        <f t="shared" ref="AD47:AO47" si="100">AD27-AD46</f>
        <v>1220800</v>
      </c>
      <c r="AE47" s="68">
        <f t="shared" si="100"/>
        <v>1375600</v>
      </c>
      <c r="AF47" s="68">
        <f t="shared" si="100"/>
        <v>1515600</v>
      </c>
      <c r="AG47" s="68">
        <f t="shared" si="100"/>
        <v>1670400</v>
      </c>
      <c r="AH47" s="68">
        <f t="shared" si="100"/>
        <v>1795600</v>
      </c>
      <c r="AI47" s="68">
        <f t="shared" si="100"/>
        <v>1845400</v>
      </c>
      <c r="AJ47" s="68">
        <f t="shared" si="100"/>
        <v>2075600</v>
      </c>
      <c r="AK47" s="68">
        <f t="shared" si="100"/>
        <v>2230400</v>
      </c>
      <c r="AL47" s="68">
        <f t="shared" si="100"/>
        <v>2355600</v>
      </c>
      <c r="AM47" s="68">
        <f t="shared" si="100"/>
        <v>2084400</v>
      </c>
      <c r="AN47" s="68">
        <f t="shared" si="100"/>
        <v>2224400</v>
      </c>
      <c r="AO47" s="70">
        <f t="shared" si="100"/>
        <v>1820200</v>
      </c>
      <c r="AP47" s="71">
        <f t="shared" si="79"/>
        <v>22214000</v>
      </c>
      <c r="AQ47" s="72">
        <f>AP47*5</f>
        <v>111070000</v>
      </c>
    </row>
    <row r="48" ht="15.75" customHeight="1">
      <c r="B48" s="73" t="s">
        <v>52</v>
      </c>
      <c r="C48" s="43" t="s">
        <v>53</v>
      </c>
      <c r="D48" s="39">
        <f t="shared" ref="D48:O48" si="101">SUM(D49)</f>
        <v>0</v>
      </c>
      <c r="E48" s="39">
        <f t="shared" si="101"/>
        <v>0</v>
      </c>
      <c r="F48" s="39">
        <f t="shared" si="101"/>
        <v>0</v>
      </c>
      <c r="G48" s="39">
        <f t="shared" si="101"/>
        <v>0</v>
      </c>
      <c r="H48" s="39">
        <f t="shared" si="101"/>
        <v>0</v>
      </c>
      <c r="I48" s="39">
        <f t="shared" si="101"/>
        <v>0</v>
      </c>
      <c r="J48" s="39">
        <f t="shared" si="101"/>
        <v>0</v>
      </c>
      <c r="K48" s="39">
        <f t="shared" si="101"/>
        <v>0</v>
      </c>
      <c r="L48" s="39">
        <f t="shared" si="101"/>
        <v>0</v>
      </c>
      <c r="M48" s="39">
        <f t="shared" si="101"/>
        <v>0</v>
      </c>
      <c r="N48" s="39">
        <f t="shared" si="101"/>
        <v>0</v>
      </c>
      <c r="O48" s="39">
        <f t="shared" si="101"/>
        <v>0</v>
      </c>
      <c r="P48" s="74">
        <f t="shared" si="75"/>
        <v>0</v>
      </c>
      <c r="Q48" s="39">
        <f t="shared" ref="Q48:AB48" si="102">SUM(Q49)</f>
        <v>0</v>
      </c>
      <c r="R48" s="39">
        <f t="shared" si="102"/>
        <v>0</v>
      </c>
      <c r="S48" s="39">
        <f t="shared" si="102"/>
        <v>0</v>
      </c>
      <c r="T48" s="39">
        <f t="shared" si="102"/>
        <v>0</v>
      </c>
      <c r="U48" s="39">
        <f t="shared" si="102"/>
        <v>0</v>
      </c>
      <c r="V48" s="39">
        <f t="shared" si="102"/>
        <v>0</v>
      </c>
      <c r="W48" s="39">
        <f t="shared" si="102"/>
        <v>0</v>
      </c>
      <c r="X48" s="39">
        <f t="shared" si="102"/>
        <v>0</v>
      </c>
      <c r="Y48" s="39">
        <f t="shared" si="102"/>
        <v>400000</v>
      </c>
      <c r="Z48" s="39">
        <f t="shared" si="102"/>
        <v>800000</v>
      </c>
      <c r="AA48" s="39">
        <f t="shared" si="102"/>
        <v>400000</v>
      </c>
      <c r="AB48" s="39">
        <f t="shared" si="102"/>
        <v>800000</v>
      </c>
      <c r="AC48" s="75">
        <f t="shared" si="77"/>
        <v>2400000</v>
      </c>
      <c r="AD48" s="39">
        <f t="shared" ref="AD48:AO48" si="103">SUM(AD49)</f>
        <v>400000</v>
      </c>
      <c r="AE48" s="39">
        <f t="shared" si="103"/>
        <v>800000</v>
      </c>
      <c r="AF48" s="39">
        <f t="shared" si="103"/>
        <v>400000</v>
      </c>
      <c r="AG48" s="39">
        <f t="shared" si="103"/>
        <v>800000</v>
      </c>
      <c r="AH48" s="39">
        <f t="shared" si="103"/>
        <v>400000</v>
      </c>
      <c r="AI48" s="39">
        <f t="shared" si="103"/>
        <v>800000</v>
      </c>
      <c r="AJ48" s="39">
        <f t="shared" si="103"/>
        <v>400000</v>
      </c>
      <c r="AK48" s="39">
        <f t="shared" si="103"/>
        <v>800000</v>
      </c>
      <c r="AL48" s="39">
        <f t="shared" si="103"/>
        <v>400000</v>
      </c>
      <c r="AM48" s="39">
        <f t="shared" si="103"/>
        <v>800000</v>
      </c>
      <c r="AN48" s="39">
        <f t="shared" si="103"/>
        <v>400000</v>
      </c>
      <c r="AO48" s="39">
        <f t="shared" si="103"/>
        <v>800000</v>
      </c>
      <c r="AP48" s="75">
        <f t="shared" si="79"/>
        <v>7200000</v>
      </c>
      <c r="AQ48" s="39"/>
    </row>
    <row r="49" ht="15.75" customHeight="1">
      <c r="B49" s="76"/>
      <c r="C49" s="43" t="s">
        <v>54</v>
      </c>
      <c r="D49" s="39">
        <v>0.0</v>
      </c>
      <c r="E49" s="39">
        <v>0.0</v>
      </c>
      <c r="F49" s="39">
        <v>0.0</v>
      </c>
      <c r="G49" s="39">
        <v>0.0</v>
      </c>
      <c r="H49" s="39">
        <v>0.0</v>
      </c>
      <c r="I49" s="39">
        <v>0.0</v>
      </c>
      <c r="J49" s="39">
        <v>0.0</v>
      </c>
      <c r="K49" s="39">
        <v>0.0</v>
      </c>
      <c r="L49" s="39">
        <v>0.0</v>
      </c>
      <c r="M49" s="39">
        <v>0.0</v>
      </c>
      <c r="N49" s="39">
        <v>0.0</v>
      </c>
      <c r="O49" s="39">
        <v>0.0</v>
      </c>
      <c r="P49" s="77">
        <f t="shared" si="75"/>
        <v>0</v>
      </c>
      <c r="Q49" s="78">
        <v>0.0</v>
      </c>
      <c r="R49" s="78">
        <v>0.0</v>
      </c>
      <c r="S49" s="78">
        <v>0.0</v>
      </c>
      <c r="T49" s="78">
        <v>0.0</v>
      </c>
      <c r="U49" s="78">
        <v>0.0</v>
      </c>
      <c r="V49" s="78">
        <v>0.0</v>
      </c>
      <c r="W49" s="78">
        <v>0.0</v>
      </c>
      <c r="X49" s="78">
        <v>0.0</v>
      </c>
      <c r="Y49" s="39">
        <f>400000*1</f>
        <v>400000</v>
      </c>
      <c r="Z49" s="39">
        <f>400000*2</f>
        <v>800000</v>
      </c>
      <c r="AA49" s="39">
        <f>400000*1</f>
        <v>400000</v>
      </c>
      <c r="AB49" s="39">
        <f>400000*2</f>
        <v>800000</v>
      </c>
      <c r="AC49" s="32">
        <f t="shared" si="77"/>
        <v>2400000</v>
      </c>
      <c r="AD49" s="39">
        <f>400000*1</f>
        <v>400000</v>
      </c>
      <c r="AE49" s="39">
        <f>400000*2</f>
        <v>800000</v>
      </c>
      <c r="AF49" s="39">
        <f>400000*1</f>
        <v>400000</v>
      </c>
      <c r="AG49" s="39">
        <f>400000*2</f>
        <v>800000</v>
      </c>
      <c r="AH49" s="39">
        <f>400000*1</f>
        <v>400000</v>
      </c>
      <c r="AI49" s="39">
        <f>400000*2</f>
        <v>800000</v>
      </c>
      <c r="AJ49" s="39">
        <f>400000*1</f>
        <v>400000</v>
      </c>
      <c r="AK49" s="39">
        <f>400000*2</f>
        <v>800000</v>
      </c>
      <c r="AL49" s="39">
        <f>400000*1</f>
        <v>400000</v>
      </c>
      <c r="AM49" s="39">
        <f>400000*2</f>
        <v>800000</v>
      </c>
      <c r="AN49" s="39">
        <f>400000*1</f>
        <v>400000</v>
      </c>
      <c r="AO49" s="39">
        <f>400000*2</f>
        <v>800000</v>
      </c>
      <c r="AP49" s="32">
        <f t="shared" si="79"/>
        <v>7200000</v>
      </c>
      <c r="AQ49" s="39"/>
    </row>
    <row r="50" ht="15.75" customHeight="1">
      <c r="B50" s="76"/>
      <c r="C50" s="79" t="s">
        <v>55</v>
      </c>
      <c r="D50" s="39">
        <v>0.0</v>
      </c>
      <c r="E50" s="39">
        <v>0.0</v>
      </c>
      <c r="F50" s="39">
        <v>0.0</v>
      </c>
      <c r="G50" s="39">
        <v>0.0</v>
      </c>
      <c r="H50" s="39">
        <v>0.0</v>
      </c>
      <c r="I50" s="39">
        <v>0.0</v>
      </c>
      <c r="J50" s="39">
        <v>0.0</v>
      </c>
      <c r="K50" s="39">
        <v>0.0</v>
      </c>
      <c r="L50" s="39">
        <v>0.0</v>
      </c>
      <c r="M50" s="39">
        <v>0.0</v>
      </c>
      <c r="N50" s="39">
        <v>0.0</v>
      </c>
      <c r="O50" s="39">
        <v>0.0</v>
      </c>
      <c r="P50" s="80">
        <v>0.0</v>
      </c>
      <c r="Q50" s="78">
        <v>0.0</v>
      </c>
      <c r="R50" s="78">
        <v>0.0</v>
      </c>
      <c r="S50" s="78">
        <v>0.0</v>
      </c>
      <c r="T50" s="78">
        <v>0.0</v>
      </c>
      <c r="U50" s="78">
        <v>0.0</v>
      </c>
      <c r="V50" s="78">
        <v>0.0</v>
      </c>
      <c r="W50" s="78">
        <v>0.0</v>
      </c>
      <c r="X50" s="78">
        <v>0.0</v>
      </c>
      <c r="Y50" s="78">
        <v>0.0</v>
      </c>
      <c r="Z50" s="78">
        <v>0.0</v>
      </c>
      <c r="AA50" s="78">
        <v>0.0</v>
      </c>
      <c r="AB50" s="78">
        <v>0.0</v>
      </c>
      <c r="AC50" s="32">
        <f t="shared" si="77"/>
        <v>0</v>
      </c>
      <c r="AD50" s="78">
        <v>0.0</v>
      </c>
      <c r="AE50" s="78">
        <v>0.0</v>
      </c>
      <c r="AF50" s="78">
        <v>0.0</v>
      </c>
      <c r="AG50" s="78">
        <v>0.0</v>
      </c>
      <c r="AH50" s="78">
        <v>0.0</v>
      </c>
      <c r="AI50" s="78">
        <v>0.0</v>
      </c>
      <c r="AJ50" s="78">
        <v>0.0</v>
      </c>
      <c r="AK50" s="78">
        <v>0.0</v>
      </c>
      <c r="AL50" s="78">
        <v>0.0</v>
      </c>
      <c r="AM50" s="78">
        <v>0.0</v>
      </c>
      <c r="AN50" s="78">
        <v>0.0</v>
      </c>
      <c r="AO50" s="78">
        <v>0.0</v>
      </c>
      <c r="AP50" s="32">
        <f t="shared" si="79"/>
        <v>0</v>
      </c>
      <c r="AQ50" s="39"/>
    </row>
    <row r="51" ht="16.5" customHeight="1">
      <c r="B51" s="76"/>
      <c r="C51" s="81" t="s">
        <v>56</v>
      </c>
      <c r="D51" s="82">
        <f t="shared" ref="D51:O51" si="104">D48</f>
        <v>0</v>
      </c>
      <c r="E51" s="82">
        <f t="shared" si="104"/>
        <v>0</v>
      </c>
      <c r="F51" s="82">
        <f t="shared" si="104"/>
        <v>0</v>
      </c>
      <c r="G51" s="82">
        <f t="shared" si="104"/>
        <v>0</v>
      </c>
      <c r="H51" s="82">
        <f t="shared" si="104"/>
        <v>0</v>
      </c>
      <c r="I51" s="82">
        <f t="shared" si="104"/>
        <v>0</v>
      </c>
      <c r="J51" s="82">
        <f t="shared" si="104"/>
        <v>0</v>
      </c>
      <c r="K51" s="82">
        <f t="shared" si="104"/>
        <v>0</v>
      </c>
      <c r="L51" s="82">
        <f t="shared" si="104"/>
        <v>0</v>
      </c>
      <c r="M51" s="82">
        <f t="shared" si="104"/>
        <v>0</v>
      </c>
      <c r="N51" s="82">
        <f t="shared" si="104"/>
        <v>0</v>
      </c>
      <c r="O51" s="82">
        <f t="shared" si="104"/>
        <v>0</v>
      </c>
      <c r="P51" s="77">
        <f t="shared" ref="P51:P61" si="108">SUM(D51:O51)</f>
        <v>0</v>
      </c>
      <c r="Q51" s="82">
        <f t="shared" ref="Q51:AB51" si="105">Q48</f>
        <v>0</v>
      </c>
      <c r="R51" s="82">
        <f t="shared" si="105"/>
        <v>0</v>
      </c>
      <c r="S51" s="82">
        <f t="shared" si="105"/>
        <v>0</v>
      </c>
      <c r="T51" s="82">
        <f t="shared" si="105"/>
        <v>0</v>
      </c>
      <c r="U51" s="82">
        <f t="shared" si="105"/>
        <v>0</v>
      </c>
      <c r="V51" s="82">
        <f t="shared" si="105"/>
        <v>0</v>
      </c>
      <c r="W51" s="82">
        <f t="shared" si="105"/>
        <v>0</v>
      </c>
      <c r="X51" s="82">
        <f t="shared" si="105"/>
        <v>0</v>
      </c>
      <c r="Y51" s="82">
        <f t="shared" si="105"/>
        <v>400000</v>
      </c>
      <c r="Z51" s="82">
        <f t="shared" si="105"/>
        <v>800000</v>
      </c>
      <c r="AA51" s="82">
        <f t="shared" si="105"/>
        <v>400000</v>
      </c>
      <c r="AB51" s="83">
        <f t="shared" si="105"/>
        <v>800000</v>
      </c>
      <c r="AC51" s="32">
        <f t="shared" si="77"/>
        <v>2400000</v>
      </c>
      <c r="AD51" s="82">
        <f t="shared" ref="AD51:AO51" si="106">AD48</f>
        <v>400000</v>
      </c>
      <c r="AE51" s="82">
        <f t="shared" si="106"/>
        <v>800000</v>
      </c>
      <c r="AF51" s="82">
        <f t="shared" si="106"/>
        <v>400000</v>
      </c>
      <c r="AG51" s="82">
        <f t="shared" si="106"/>
        <v>800000</v>
      </c>
      <c r="AH51" s="82">
        <f t="shared" si="106"/>
        <v>400000</v>
      </c>
      <c r="AI51" s="82">
        <f t="shared" si="106"/>
        <v>800000</v>
      </c>
      <c r="AJ51" s="82">
        <f t="shared" si="106"/>
        <v>400000</v>
      </c>
      <c r="AK51" s="82">
        <f t="shared" si="106"/>
        <v>800000</v>
      </c>
      <c r="AL51" s="82">
        <f t="shared" si="106"/>
        <v>400000</v>
      </c>
      <c r="AM51" s="82">
        <f t="shared" si="106"/>
        <v>800000</v>
      </c>
      <c r="AN51" s="82">
        <f t="shared" si="106"/>
        <v>400000</v>
      </c>
      <c r="AO51" s="83">
        <f t="shared" si="106"/>
        <v>800000</v>
      </c>
      <c r="AP51" s="32">
        <f t="shared" si="79"/>
        <v>7200000</v>
      </c>
      <c r="AQ51" s="39"/>
    </row>
    <row r="52" ht="34.5" customHeight="1">
      <c r="B52" s="84" t="s">
        <v>57</v>
      </c>
      <c r="C52" s="67"/>
      <c r="D52" s="85">
        <f t="shared" ref="D52:O52" si="107">D47+D48</f>
        <v>-1486000</v>
      </c>
      <c r="E52" s="85">
        <f t="shared" si="107"/>
        <v>-1436000</v>
      </c>
      <c r="F52" s="85">
        <f t="shared" si="107"/>
        <v>-1371200</v>
      </c>
      <c r="G52" s="85">
        <f t="shared" si="107"/>
        <v>-1341600</v>
      </c>
      <c r="H52" s="85">
        <f t="shared" si="107"/>
        <v>-1326800</v>
      </c>
      <c r="I52" s="85">
        <f t="shared" si="107"/>
        <v>-1318200</v>
      </c>
      <c r="J52" s="85">
        <f t="shared" si="107"/>
        <v>-1297200</v>
      </c>
      <c r="K52" s="85">
        <f t="shared" si="107"/>
        <v>-1267600</v>
      </c>
      <c r="L52" s="85">
        <f t="shared" si="107"/>
        <v>-1267600</v>
      </c>
      <c r="M52" s="85">
        <f t="shared" si="107"/>
        <v>-1238000</v>
      </c>
      <c r="N52" s="85">
        <f t="shared" si="107"/>
        <v>-1151200</v>
      </c>
      <c r="O52" s="85">
        <f t="shared" si="107"/>
        <v>-1253800</v>
      </c>
      <c r="P52" s="86">
        <f t="shared" si="108"/>
        <v>-15755200</v>
      </c>
      <c r="Q52" s="85">
        <f t="shared" ref="Q52:AB52" si="109">Q47+Q48</f>
        <v>-178000</v>
      </c>
      <c r="R52" s="85">
        <f t="shared" si="109"/>
        <v>-61600</v>
      </c>
      <c r="S52" s="85">
        <f t="shared" si="109"/>
        <v>40000</v>
      </c>
      <c r="T52" s="85">
        <f t="shared" si="109"/>
        <v>156400</v>
      </c>
      <c r="U52" s="85">
        <f t="shared" si="109"/>
        <v>243200</v>
      </c>
      <c r="V52" s="85">
        <f t="shared" si="109"/>
        <v>-129400</v>
      </c>
      <c r="W52" s="85">
        <f t="shared" si="109"/>
        <v>20400</v>
      </c>
      <c r="X52" s="85">
        <f t="shared" si="109"/>
        <v>136800</v>
      </c>
      <c r="Y52" s="85">
        <f t="shared" si="109"/>
        <v>623600</v>
      </c>
      <c r="Z52" s="85">
        <f t="shared" si="109"/>
        <v>1140000</v>
      </c>
      <c r="AA52" s="85">
        <f t="shared" si="109"/>
        <v>841600</v>
      </c>
      <c r="AB52" s="87">
        <f t="shared" si="109"/>
        <v>994000</v>
      </c>
      <c r="AC52" s="86">
        <f t="shared" si="77"/>
        <v>3827000</v>
      </c>
      <c r="AD52" s="85">
        <f t="shared" ref="AD52:AO52" si="110">AD47+AD48</f>
        <v>1620800</v>
      </c>
      <c r="AE52" s="85">
        <f t="shared" si="110"/>
        <v>2175600</v>
      </c>
      <c r="AF52" s="85">
        <f t="shared" si="110"/>
        <v>1915600</v>
      </c>
      <c r="AG52" s="85">
        <f t="shared" si="110"/>
        <v>2470400</v>
      </c>
      <c r="AH52" s="85">
        <f t="shared" si="110"/>
        <v>2195600</v>
      </c>
      <c r="AI52" s="85">
        <f t="shared" si="110"/>
        <v>2645400</v>
      </c>
      <c r="AJ52" s="85">
        <f t="shared" si="110"/>
        <v>2475600</v>
      </c>
      <c r="AK52" s="85">
        <f t="shared" si="110"/>
        <v>3030400</v>
      </c>
      <c r="AL52" s="85">
        <f t="shared" si="110"/>
        <v>2755600</v>
      </c>
      <c r="AM52" s="85">
        <f t="shared" si="110"/>
        <v>2884400</v>
      </c>
      <c r="AN52" s="85">
        <f t="shared" si="110"/>
        <v>2624400</v>
      </c>
      <c r="AO52" s="87">
        <f t="shared" si="110"/>
        <v>2620200</v>
      </c>
      <c r="AP52" s="86">
        <f t="shared" si="79"/>
        <v>29414000</v>
      </c>
      <c r="AQ52" s="72">
        <f>AP52*5</f>
        <v>147070000</v>
      </c>
    </row>
    <row r="53" ht="15.75" customHeight="1">
      <c r="B53" s="88" t="s">
        <v>58</v>
      </c>
      <c r="C53" s="79" t="s">
        <v>59</v>
      </c>
      <c r="D53" s="39">
        <f t="shared" ref="D53:O53" si="111">SUM(D54:D56)</f>
        <v>0</v>
      </c>
      <c r="E53" s="39">
        <f t="shared" si="111"/>
        <v>0</v>
      </c>
      <c r="F53" s="39">
        <f t="shared" si="111"/>
        <v>0</v>
      </c>
      <c r="G53" s="39">
        <f t="shared" si="111"/>
        <v>0</v>
      </c>
      <c r="H53" s="39">
        <f t="shared" si="111"/>
        <v>0</v>
      </c>
      <c r="I53" s="39">
        <f t="shared" si="111"/>
        <v>0</v>
      </c>
      <c r="J53" s="39">
        <f t="shared" si="111"/>
        <v>0</v>
      </c>
      <c r="K53" s="39">
        <f t="shared" si="111"/>
        <v>0</v>
      </c>
      <c r="L53" s="39">
        <f t="shared" si="111"/>
        <v>0</v>
      </c>
      <c r="M53" s="39">
        <f t="shared" si="111"/>
        <v>0</v>
      </c>
      <c r="N53" s="39">
        <f t="shared" si="111"/>
        <v>0</v>
      </c>
      <c r="O53" s="39">
        <f t="shared" si="111"/>
        <v>0</v>
      </c>
      <c r="P53" s="32">
        <f t="shared" si="108"/>
        <v>0</v>
      </c>
      <c r="Q53" s="39">
        <f t="shared" ref="Q53:AB53" si="112">SUM(Q54:Q56)</f>
        <v>0</v>
      </c>
      <c r="R53" s="39">
        <f t="shared" si="112"/>
        <v>510000</v>
      </c>
      <c r="S53" s="39">
        <f t="shared" si="112"/>
        <v>0</v>
      </c>
      <c r="T53" s="39">
        <f t="shared" si="112"/>
        <v>0</v>
      </c>
      <c r="U53" s="39">
        <f t="shared" si="112"/>
        <v>0</v>
      </c>
      <c r="V53" s="39">
        <f t="shared" si="112"/>
        <v>0</v>
      </c>
      <c r="W53" s="39">
        <f t="shared" si="112"/>
        <v>0</v>
      </c>
      <c r="X53" s="39">
        <f t="shared" si="112"/>
        <v>0</v>
      </c>
      <c r="Y53" s="39">
        <f t="shared" si="112"/>
        <v>0</v>
      </c>
      <c r="Z53" s="39">
        <f t="shared" si="112"/>
        <v>0</v>
      </c>
      <c r="AA53" s="39">
        <f t="shared" si="112"/>
        <v>0</v>
      </c>
      <c r="AB53" s="39">
        <f t="shared" si="112"/>
        <v>0</v>
      </c>
      <c r="AC53" s="89">
        <v>0.0</v>
      </c>
      <c r="AD53" s="39">
        <f t="shared" ref="AD53:AO53" si="113">SUM(AD54:AD56)</f>
        <v>0</v>
      </c>
      <c r="AE53" s="39">
        <f t="shared" si="113"/>
        <v>2510264</v>
      </c>
      <c r="AF53" s="39">
        <f t="shared" si="113"/>
        <v>0</v>
      </c>
      <c r="AG53" s="39">
        <f t="shared" si="113"/>
        <v>0</v>
      </c>
      <c r="AH53" s="39">
        <f t="shared" si="113"/>
        <v>0</v>
      </c>
      <c r="AI53" s="39">
        <f t="shared" si="113"/>
        <v>0</v>
      </c>
      <c r="AJ53" s="39">
        <f t="shared" si="113"/>
        <v>0</v>
      </c>
      <c r="AK53" s="39">
        <f t="shared" si="113"/>
        <v>0</v>
      </c>
      <c r="AL53" s="39">
        <f t="shared" si="113"/>
        <v>0</v>
      </c>
      <c r="AM53" s="39">
        <f t="shared" si="113"/>
        <v>0</v>
      </c>
      <c r="AN53" s="39">
        <f t="shared" si="113"/>
        <v>0</v>
      </c>
      <c r="AO53" s="39">
        <f t="shared" si="113"/>
        <v>0</v>
      </c>
      <c r="AP53" s="75">
        <f t="shared" si="79"/>
        <v>2510264</v>
      </c>
      <c r="AQ53" s="39"/>
    </row>
    <row r="54" ht="15.75" customHeight="1">
      <c r="B54" s="76"/>
      <c r="C54" s="79" t="s">
        <v>60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39">
        <v>0.0</v>
      </c>
      <c r="K54" s="39">
        <v>0.0</v>
      </c>
      <c r="L54" s="39">
        <v>0.0</v>
      </c>
      <c r="M54" s="39">
        <v>0.0</v>
      </c>
      <c r="N54" s="39">
        <v>0.0</v>
      </c>
      <c r="O54" s="39">
        <v>0.0</v>
      </c>
      <c r="P54" s="32">
        <f t="shared" si="108"/>
        <v>0</v>
      </c>
      <c r="Q54" s="78">
        <v>0.0</v>
      </c>
      <c r="R54" s="78">
        <v>70000.0</v>
      </c>
      <c r="S54" s="78">
        <v>0.0</v>
      </c>
      <c r="T54" s="78">
        <v>0.0</v>
      </c>
      <c r="U54" s="78">
        <v>0.0</v>
      </c>
      <c r="V54" s="78">
        <v>0.0</v>
      </c>
      <c r="W54" s="78">
        <v>0.0</v>
      </c>
      <c r="X54" s="78">
        <v>0.0</v>
      </c>
      <c r="Y54" s="78">
        <v>0.0</v>
      </c>
      <c r="Z54" s="78">
        <v>0.0</v>
      </c>
      <c r="AA54" s="78">
        <v>0.0</v>
      </c>
      <c r="AB54" s="78">
        <v>0.0</v>
      </c>
      <c r="AC54" s="32">
        <f t="shared" ref="AC54:AC61" si="114">SUM(Q54:AB54)</f>
        <v>70000</v>
      </c>
      <c r="AD54" s="78">
        <v>0.0</v>
      </c>
      <c r="AE54" s="78">
        <f>AC52*23.2%</f>
        <v>887864</v>
      </c>
      <c r="AF54" s="78">
        <v>0.0</v>
      </c>
      <c r="AG54" s="78">
        <v>0.0</v>
      </c>
      <c r="AH54" s="78">
        <v>0.0</v>
      </c>
      <c r="AI54" s="78">
        <v>0.0</v>
      </c>
      <c r="AJ54" s="78">
        <v>0.0</v>
      </c>
      <c r="AK54" s="78">
        <v>0.0</v>
      </c>
      <c r="AL54" s="78">
        <v>0.0</v>
      </c>
      <c r="AM54" s="78">
        <v>0.0</v>
      </c>
      <c r="AN54" s="78">
        <v>0.0</v>
      </c>
      <c r="AO54" s="78">
        <v>0.0</v>
      </c>
      <c r="AP54" s="32">
        <f t="shared" si="79"/>
        <v>887864</v>
      </c>
      <c r="AQ54" s="39"/>
    </row>
    <row r="55" ht="15.75" customHeight="1">
      <c r="B55" s="76"/>
      <c r="C55" s="79" t="s">
        <v>61</v>
      </c>
      <c r="D55" s="39">
        <v>0.0</v>
      </c>
      <c r="E55" s="39">
        <v>0.0</v>
      </c>
      <c r="F55" s="39">
        <v>0.0</v>
      </c>
      <c r="G55" s="39">
        <v>0.0</v>
      </c>
      <c r="H55" s="39">
        <v>0.0</v>
      </c>
      <c r="I55" s="39">
        <v>0.0</v>
      </c>
      <c r="J55" s="39">
        <v>0.0</v>
      </c>
      <c r="K55" s="39">
        <v>0.0</v>
      </c>
      <c r="L55" s="39">
        <v>0.0</v>
      </c>
      <c r="M55" s="39">
        <v>0.0</v>
      </c>
      <c r="N55" s="39">
        <v>0.0</v>
      </c>
      <c r="O55" s="39">
        <v>0.0</v>
      </c>
      <c r="P55" s="32">
        <f t="shared" si="108"/>
        <v>0</v>
      </c>
      <c r="Q55" s="78">
        <v>0.0</v>
      </c>
      <c r="R55" s="78">
        <f>(P14*2%)</f>
        <v>440000</v>
      </c>
      <c r="S55" s="78">
        <v>0.0</v>
      </c>
      <c r="T55" s="78">
        <v>0.0</v>
      </c>
      <c r="U55" s="78">
        <v>0.0</v>
      </c>
      <c r="V55" s="78">
        <v>0.0</v>
      </c>
      <c r="W55" s="78">
        <v>0.0</v>
      </c>
      <c r="X55" s="78">
        <v>0.0</v>
      </c>
      <c r="Y55" s="78">
        <v>0.0</v>
      </c>
      <c r="Z55" s="78">
        <v>0.0</v>
      </c>
      <c r="AA55" s="78">
        <v>0.0</v>
      </c>
      <c r="AB55" s="78">
        <v>0.0</v>
      </c>
      <c r="AC55" s="32">
        <f t="shared" si="114"/>
        <v>440000</v>
      </c>
      <c r="AD55" s="78">
        <v>0.0</v>
      </c>
      <c r="AE55" s="78">
        <f>AC14*2%</f>
        <v>1622400</v>
      </c>
      <c r="AF55" s="78">
        <v>0.0</v>
      </c>
      <c r="AG55" s="78">
        <v>0.0</v>
      </c>
      <c r="AH55" s="78">
        <v>0.0</v>
      </c>
      <c r="AI55" s="78">
        <v>0.0</v>
      </c>
      <c r="AJ55" s="78">
        <v>0.0</v>
      </c>
      <c r="AK55" s="78">
        <v>0.0</v>
      </c>
      <c r="AL55" s="78">
        <v>0.0</v>
      </c>
      <c r="AM55" s="78">
        <v>0.0</v>
      </c>
      <c r="AN55" s="78">
        <v>0.0</v>
      </c>
      <c r="AO55" s="78">
        <v>0.0</v>
      </c>
      <c r="AP55" s="32">
        <f t="shared" si="79"/>
        <v>1622400</v>
      </c>
      <c r="AQ55" s="39"/>
    </row>
    <row r="56" ht="15.75" customHeight="1">
      <c r="B56" s="76"/>
      <c r="C56" s="79" t="s">
        <v>62</v>
      </c>
      <c r="D56" s="78">
        <v>0.0</v>
      </c>
      <c r="E56" s="39">
        <v>0.0</v>
      </c>
      <c r="F56" s="39">
        <v>0.0</v>
      </c>
      <c r="G56" s="39">
        <v>0.0</v>
      </c>
      <c r="H56" s="39">
        <v>0.0</v>
      </c>
      <c r="I56" s="39">
        <v>0.0</v>
      </c>
      <c r="J56" s="39">
        <v>0.0</v>
      </c>
      <c r="K56" s="39">
        <v>0.0</v>
      </c>
      <c r="L56" s="39">
        <v>0.0</v>
      </c>
      <c r="M56" s="39">
        <v>0.0</v>
      </c>
      <c r="N56" s="39">
        <v>0.0</v>
      </c>
      <c r="O56" s="39">
        <v>0.0</v>
      </c>
      <c r="P56" s="32">
        <f t="shared" si="108"/>
        <v>0</v>
      </c>
      <c r="Q56" s="78">
        <v>0.0</v>
      </c>
      <c r="R56" s="78">
        <v>0.0</v>
      </c>
      <c r="S56" s="78">
        <v>0.0</v>
      </c>
      <c r="T56" s="78">
        <v>0.0</v>
      </c>
      <c r="U56" s="78">
        <v>0.0</v>
      </c>
      <c r="V56" s="78">
        <v>0.0</v>
      </c>
      <c r="W56" s="78">
        <v>0.0</v>
      </c>
      <c r="X56" s="78">
        <v>0.0</v>
      </c>
      <c r="Y56" s="78">
        <v>0.0</v>
      </c>
      <c r="Z56" s="78">
        <v>0.0</v>
      </c>
      <c r="AA56" s="78">
        <v>0.0</v>
      </c>
      <c r="AB56" s="78">
        <v>0.0</v>
      </c>
      <c r="AC56" s="32">
        <f t="shared" si="114"/>
        <v>0</v>
      </c>
      <c r="AD56" s="78">
        <v>0.0</v>
      </c>
      <c r="AE56" s="78">
        <v>0.0</v>
      </c>
      <c r="AF56" s="78">
        <v>0.0</v>
      </c>
      <c r="AG56" s="78">
        <v>0.0</v>
      </c>
      <c r="AH56" s="78">
        <v>0.0</v>
      </c>
      <c r="AI56" s="78">
        <v>0.0</v>
      </c>
      <c r="AJ56" s="78">
        <v>0.0</v>
      </c>
      <c r="AK56" s="78">
        <v>0.0</v>
      </c>
      <c r="AL56" s="78">
        <v>0.0</v>
      </c>
      <c r="AM56" s="78">
        <v>0.0</v>
      </c>
      <c r="AN56" s="78">
        <v>0.0</v>
      </c>
      <c r="AO56" s="78">
        <v>0.0</v>
      </c>
      <c r="AP56" s="32">
        <f t="shared" si="79"/>
        <v>0</v>
      </c>
      <c r="AQ56" s="39"/>
    </row>
    <row r="57" ht="15.75" customHeight="1">
      <c r="B57" s="76"/>
      <c r="C57" s="79" t="s">
        <v>63</v>
      </c>
      <c r="D57" s="78">
        <v>0.0</v>
      </c>
      <c r="E57" s="78">
        <v>0.0</v>
      </c>
      <c r="F57" s="39">
        <v>0.0</v>
      </c>
      <c r="G57" s="39">
        <v>0.0</v>
      </c>
      <c r="H57" s="78">
        <v>0.0</v>
      </c>
      <c r="I57" s="39">
        <v>0.0</v>
      </c>
      <c r="J57" s="78">
        <v>0.0</v>
      </c>
      <c r="K57" s="39">
        <v>0.0</v>
      </c>
      <c r="L57" s="78">
        <v>0.0</v>
      </c>
      <c r="M57" s="39">
        <v>0.0</v>
      </c>
      <c r="N57" s="39">
        <v>0.0</v>
      </c>
      <c r="O57" s="39">
        <v>0.0</v>
      </c>
      <c r="P57" s="32">
        <f t="shared" si="108"/>
        <v>0</v>
      </c>
      <c r="Q57" s="39">
        <v>0.0</v>
      </c>
      <c r="R57" s="39">
        <v>0.0</v>
      </c>
      <c r="S57" s="39">
        <v>0.0</v>
      </c>
      <c r="T57" s="39">
        <v>0.0</v>
      </c>
      <c r="U57" s="39">
        <v>0.0</v>
      </c>
      <c r="V57" s="39">
        <v>0.0</v>
      </c>
      <c r="W57" s="39">
        <v>0.0</v>
      </c>
      <c r="X57" s="39">
        <v>0.0</v>
      </c>
      <c r="Y57" s="39">
        <v>0.0</v>
      </c>
      <c r="Z57" s="39">
        <v>0.0</v>
      </c>
      <c r="AA57" s="39">
        <v>0.0</v>
      </c>
      <c r="AB57" s="39">
        <v>0.0</v>
      </c>
      <c r="AC57" s="32">
        <f t="shared" si="114"/>
        <v>0</v>
      </c>
      <c r="AD57" s="78">
        <v>0.0</v>
      </c>
      <c r="AE57" s="78">
        <v>0.0</v>
      </c>
      <c r="AF57" s="78">
        <v>0.0</v>
      </c>
      <c r="AG57" s="78">
        <v>0.0</v>
      </c>
      <c r="AH57" s="78">
        <v>0.0</v>
      </c>
      <c r="AI57" s="78">
        <v>0.0</v>
      </c>
      <c r="AJ57" s="78">
        <v>0.0</v>
      </c>
      <c r="AK57" s="78">
        <v>0.0</v>
      </c>
      <c r="AL57" s="78">
        <v>0.0</v>
      </c>
      <c r="AM57" s="78">
        <v>0.0</v>
      </c>
      <c r="AN57" s="78">
        <v>0.0</v>
      </c>
      <c r="AO57" s="78">
        <v>0.0</v>
      </c>
      <c r="AP57" s="32">
        <f t="shared" si="79"/>
        <v>0</v>
      </c>
      <c r="AQ57" s="39"/>
    </row>
    <row r="58" ht="15.75" customHeight="1">
      <c r="B58" s="76"/>
      <c r="C58" s="79" t="s">
        <v>64</v>
      </c>
      <c r="D58" s="78">
        <v>0.0</v>
      </c>
      <c r="E58" s="78">
        <v>0.0</v>
      </c>
      <c r="F58" s="78">
        <v>0.0</v>
      </c>
      <c r="G58" s="78">
        <v>0.0</v>
      </c>
      <c r="H58" s="78">
        <v>0.0</v>
      </c>
      <c r="I58" s="78">
        <v>0.0</v>
      </c>
      <c r="J58" s="78">
        <v>0.0</v>
      </c>
      <c r="K58" s="78">
        <v>0.0</v>
      </c>
      <c r="L58" s="78">
        <v>0.0</v>
      </c>
      <c r="M58" s="78">
        <v>0.0</v>
      </c>
      <c r="N58" s="78">
        <v>0.0</v>
      </c>
      <c r="O58" s="78">
        <v>0.0</v>
      </c>
      <c r="P58" s="32">
        <f t="shared" si="108"/>
        <v>0</v>
      </c>
      <c r="Q58" s="78">
        <v>0.0</v>
      </c>
      <c r="R58" s="78">
        <v>0.0</v>
      </c>
      <c r="S58" s="78">
        <v>0.0</v>
      </c>
      <c r="T58" s="78">
        <v>0.0</v>
      </c>
      <c r="U58" s="78">
        <v>0.0</v>
      </c>
      <c r="V58" s="78">
        <v>0.0</v>
      </c>
      <c r="W58" s="78">
        <v>0.0</v>
      </c>
      <c r="X58" s="78">
        <v>0.0</v>
      </c>
      <c r="Y58" s="78">
        <v>0.0</v>
      </c>
      <c r="Z58" s="78">
        <v>0.0</v>
      </c>
      <c r="AA58" s="78">
        <v>0.0</v>
      </c>
      <c r="AB58" s="78">
        <v>0.0</v>
      </c>
      <c r="AC58" s="32">
        <f t="shared" si="114"/>
        <v>0</v>
      </c>
      <c r="AD58" s="78">
        <v>0.0</v>
      </c>
      <c r="AE58" s="78">
        <v>0.0</v>
      </c>
      <c r="AF58" s="78">
        <v>0.0</v>
      </c>
      <c r="AG58" s="78">
        <v>0.0</v>
      </c>
      <c r="AH58" s="78">
        <v>0.0</v>
      </c>
      <c r="AI58" s="78">
        <v>0.0</v>
      </c>
      <c r="AJ58" s="78">
        <v>0.0</v>
      </c>
      <c r="AK58" s="78">
        <v>0.0</v>
      </c>
      <c r="AL58" s="78">
        <v>0.0</v>
      </c>
      <c r="AM58" s="78">
        <v>0.0</v>
      </c>
      <c r="AN58" s="78">
        <v>0.0</v>
      </c>
      <c r="AO58" s="78">
        <v>0.0</v>
      </c>
      <c r="AP58" s="32">
        <f t="shared" si="79"/>
        <v>0</v>
      </c>
      <c r="AQ58" s="39"/>
    </row>
    <row r="59" ht="15.75" customHeight="1">
      <c r="B59" s="76"/>
      <c r="C59" s="79" t="s">
        <v>65</v>
      </c>
      <c r="D59" s="39">
        <v>0.0</v>
      </c>
      <c r="E59" s="39">
        <v>0.0</v>
      </c>
      <c r="F59" s="39">
        <v>0.0</v>
      </c>
      <c r="G59" s="78">
        <v>0.0</v>
      </c>
      <c r="H59" s="78">
        <v>0.0</v>
      </c>
      <c r="I59" s="78">
        <v>0.0</v>
      </c>
      <c r="J59" s="78">
        <v>0.0</v>
      </c>
      <c r="K59" s="78">
        <v>0.0</v>
      </c>
      <c r="L59" s="78">
        <v>0.0</v>
      </c>
      <c r="M59" s="78">
        <v>0.0</v>
      </c>
      <c r="N59" s="78">
        <v>0.0</v>
      </c>
      <c r="O59" s="78">
        <v>0.0</v>
      </c>
      <c r="P59" s="32">
        <f t="shared" si="108"/>
        <v>0</v>
      </c>
      <c r="Q59" s="78">
        <v>0.0</v>
      </c>
      <c r="R59" s="78">
        <v>0.0</v>
      </c>
      <c r="S59" s="78">
        <v>0.0</v>
      </c>
      <c r="T59" s="78">
        <v>0.0</v>
      </c>
      <c r="U59" s="78">
        <v>0.0</v>
      </c>
      <c r="V59" s="78">
        <v>0.0</v>
      </c>
      <c r="W59" s="78">
        <v>0.0</v>
      </c>
      <c r="X59" s="78">
        <v>0.0</v>
      </c>
      <c r="Y59" s="78">
        <v>0.0</v>
      </c>
      <c r="Z59" s="78">
        <v>0.0</v>
      </c>
      <c r="AA59" s="78">
        <v>0.0</v>
      </c>
      <c r="AB59" s="78">
        <v>0.0</v>
      </c>
      <c r="AC59" s="32">
        <f t="shared" si="114"/>
        <v>0</v>
      </c>
      <c r="AD59" s="78">
        <v>0.0</v>
      </c>
      <c r="AE59" s="78">
        <v>0.0</v>
      </c>
      <c r="AF59" s="78">
        <v>0.0</v>
      </c>
      <c r="AG59" s="78">
        <v>0.0</v>
      </c>
      <c r="AH59" s="78">
        <v>0.0</v>
      </c>
      <c r="AI59" s="78">
        <v>0.0</v>
      </c>
      <c r="AJ59" s="78">
        <v>0.0</v>
      </c>
      <c r="AK59" s="78">
        <v>0.0</v>
      </c>
      <c r="AL59" s="78">
        <v>0.0</v>
      </c>
      <c r="AM59" s="78">
        <v>0.0</v>
      </c>
      <c r="AN59" s="78">
        <v>0.0</v>
      </c>
      <c r="AO59" s="78">
        <v>0.0</v>
      </c>
      <c r="AP59" s="32">
        <f t="shared" si="79"/>
        <v>0</v>
      </c>
      <c r="AQ59" s="39"/>
    </row>
    <row r="60" ht="16.5" customHeight="1">
      <c r="B60" s="76"/>
      <c r="C60" s="81" t="s">
        <v>56</v>
      </c>
      <c r="D60" s="82">
        <f t="shared" ref="D60:O60" si="115">D53+D57</f>
        <v>0</v>
      </c>
      <c r="E60" s="82">
        <f t="shared" si="115"/>
        <v>0</v>
      </c>
      <c r="F60" s="82">
        <f t="shared" si="115"/>
        <v>0</v>
      </c>
      <c r="G60" s="82">
        <f t="shared" si="115"/>
        <v>0</v>
      </c>
      <c r="H60" s="82">
        <f t="shared" si="115"/>
        <v>0</v>
      </c>
      <c r="I60" s="82">
        <f t="shared" si="115"/>
        <v>0</v>
      </c>
      <c r="J60" s="82">
        <f t="shared" si="115"/>
        <v>0</v>
      </c>
      <c r="K60" s="82">
        <f t="shared" si="115"/>
        <v>0</v>
      </c>
      <c r="L60" s="82">
        <f t="shared" si="115"/>
        <v>0</v>
      </c>
      <c r="M60" s="82">
        <f t="shared" si="115"/>
        <v>0</v>
      </c>
      <c r="N60" s="82">
        <f t="shared" si="115"/>
        <v>0</v>
      </c>
      <c r="O60" s="82">
        <f t="shared" si="115"/>
        <v>0</v>
      </c>
      <c r="P60" s="32">
        <f t="shared" si="108"/>
        <v>0</v>
      </c>
      <c r="Q60" s="82">
        <f t="shared" ref="Q60:AB60" si="116">Q53+Q57</f>
        <v>0</v>
      </c>
      <c r="R60" s="82">
        <f t="shared" si="116"/>
        <v>510000</v>
      </c>
      <c r="S60" s="82">
        <f t="shared" si="116"/>
        <v>0</v>
      </c>
      <c r="T60" s="82">
        <f t="shared" si="116"/>
        <v>0</v>
      </c>
      <c r="U60" s="82">
        <f t="shared" si="116"/>
        <v>0</v>
      </c>
      <c r="V60" s="82">
        <f t="shared" si="116"/>
        <v>0</v>
      </c>
      <c r="W60" s="82">
        <f t="shared" si="116"/>
        <v>0</v>
      </c>
      <c r="X60" s="82">
        <f t="shared" si="116"/>
        <v>0</v>
      </c>
      <c r="Y60" s="82">
        <f t="shared" si="116"/>
        <v>0</v>
      </c>
      <c r="Z60" s="82">
        <f t="shared" si="116"/>
        <v>0</v>
      </c>
      <c r="AA60" s="82">
        <f t="shared" si="116"/>
        <v>0</v>
      </c>
      <c r="AB60" s="82">
        <f t="shared" si="116"/>
        <v>0</v>
      </c>
      <c r="AC60" s="32">
        <f t="shared" si="114"/>
        <v>510000</v>
      </c>
      <c r="AD60" s="82">
        <f t="shared" ref="AD60:AO60" si="117">AD53+AD57</f>
        <v>0</v>
      </c>
      <c r="AE60" s="82">
        <f t="shared" si="117"/>
        <v>2510264</v>
      </c>
      <c r="AF60" s="82">
        <f t="shared" si="117"/>
        <v>0</v>
      </c>
      <c r="AG60" s="82">
        <f t="shared" si="117"/>
        <v>0</v>
      </c>
      <c r="AH60" s="82">
        <f t="shared" si="117"/>
        <v>0</v>
      </c>
      <c r="AI60" s="82">
        <f t="shared" si="117"/>
        <v>0</v>
      </c>
      <c r="AJ60" s="82">
        <f t="shared" si="117"/>
        <v>0</v>
      </c>
      <c r="AK60" s="82">
        <f t="shared" si="117"/>
        <v>0</v>
      </c>
      <c r="AL60" s="82">
        <f t="shared" si="117"/>
        <v>0</v>
      </c>
      <c r="AM60" s="82">
        <f t="shared" si="117"/>
        <v>0</v>
      </c>
      <c r="AN60" s="82">
        <f t="shared" si="117"/>
        <v>0</v>
      </c>
      <c r="AO60" s="82">
        <f t="shared" si="117"/>
        <v>0</v>
      </c>
      <c r="AP60" s="32">
        <f t="shared" si="79"/>
        <v>2510264</v>
      </c>
      <c r="AQ60" s="39"/>
    </row>
    <row r="61" ht="34.5" customHeight="1">
      <c r="B61" s="90" t="s">
        <v>58</v>
      </c>
      <c r="C61" s="67"/>
      <c r="D61" s="91">
        <f t="shared" ref="D61:O61" si="118">D52+D57+D58-D53-D59</f>
        <v>-1486000</v>
      </c>
      <c r="E61" s="91">
        <f t="shared" si="118"/>
        <v>-1436000</v>
      </c>
      <c r="F61" s="91">
        <f t="shared" si="118"/>
        <v>-1371200</v>
      </c>
      <c r="G61" s="91">
        <f t="shared" si="118"/>
        <v>-1341600</v>
      </c>
      <c r="H61" s="91">
        <f t="shared" si="118"/>
        <v>-1326800</v>
      </c>
      <c r="I61" s="91">
        <f t="shared" si="118"/>
        <v>-1318200</v>
      </c>
      <c r="J61" s="91">
        <f t="shared" si="118"/>
        <v>-1297200</v>
      </c>
      <c r="K61" s="91">
        <f t="shared" si="118"/>
        <v>-1267600</v>
      </c>
      <c r="L61" s="91">
        <f t="shared" si="118"/>
        <v>-1267600</v>
      </c>
      <c r="M61" s="91">
        <f t="shared" si="118"/>
        <v>-1238000</v>
      </c>
      <c r="N61" s="91">
        <f t="shared" si="118"/>
        <v>-1151200</v>
      </c>
      <c r="O61" s="91">
        <f t="shared" si="118"/>
        <v>-1253800</v>
      </c>
      <c r="P61" s="86">
        <f t="shared" si="108"/>
        <v>-15755200</v>
      </c>
      <c r="Q61" s="91">
        <f t="shared" ref="Q61:AB61" si="119">Q52+Q57+Q58-Q53-Q59</f>
        <v>-178000</v>
      </c>
      <c r="R61" s="91">
        <f t="shared" si="119"/>
        <v>-571600</v>
      </c>
      <c r="S61" s="91">
        <f t="shared" si="119"/>
        <v>40000</v>
      </c>
      <c r="T61" s="91">
        <f t="shared" si="119"/>
        <v>156400</v>
      </c>
      <c r="U61" s="91">
        <f t="shared" si="119"/>
        <v>243200</v>
      </c>
      <c r="V61" s="91">
        <f t="shared" si="119"/>
        <v>-129400</v>
      </c>
      <c r="W61" s="91">
        <f t="shared" si="119"/>
        <v>20400</v>
      </c>
      <c r="X61" s="91">
        <f t="shared" si="119"/>
        <v>136800</v>
      </c>
      <c r="Y61" s="91">
        <f t="shared" si="119"/>
        <v>623600</v>
      </c>
      <c r="Z61" s="91">
        <f t="shared" si="119"/>
        <v>1140000</v>
      </c>
      <c r="AA61" s="91">
        <f t="shared" si="119"/>
        <v>841600</v>
      </c>
      <c r="AB61" s="91">
        <f t="shared" si="119"/>
        <v>994000</v>
      </c>
      <c r="AC61" s="86">
        <f t="shared" si="114"/>
        <v>3317000</v>
      </c>
      <c r="AD61" s="91">
        <f t="shared" ref="AD61:AO61" si="120">AD52+AD57+AD58-AD53-AD59</f>
        <v>1620800</v>
      </c>
      <c r="AE61" s="91">
        <f t="shared" si="120"/>
        <v>-334664</v>
      </c>
      <c r="AF61" s="91">
        <f t="shared" si="120"/>
        <v>1915600</v>
      </c>
      <c r="AG61" s="91">
        <f t="shared" si="120"/>
        <v>2470400</v>
      </c>
      <c r="AH61" s="91">
        <f t="shared" si="120"/>
        <v>2195600</v>
      </c>
      <c r="AI61" s="91">
        <f t="shared" si="120"/>
        <v>2645400</v>
      </c>
      <c r="AJ61" s="91">
        <f t="shared" si="120"/>
        <v>2475600</v>
      </c>
      <c r="AK61" s="91">
        <f t="shared" si="120"/>
        <v>3030400</v>
      </c>
      <c r="AL61" s="91">
        <f t="shared" si="120"/>
        <v>2755600</v>
      </c>
      <c r="AM61" s="91">
        <f t="shared" si="120"/>
        <v>2884400</v>
      </c>
      <c r="AN61" s="91">
        <f t="shared" si="120"/>
        <v>2624400</v>
      </c>
      <c r="AO61" s="91">
        <f t="shared" si="120"/>
        <v>2620200</v>
      </c>
      <c r="AP61" s="86">
        <f t="shared" si="79"/>
        <v>26903736</v>
      </c>
      <c r="AQ61" s="72"/>
    </row>
    <row r="62" ht="15.0" customHeight="1">
      <c r="B62" s="88" t="s">
        <v>66</v>
      </c>
      <c r="C62" s="79"/>
      <c r="D62" s="39"/>
      <c r="E62" s="7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9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ht="15.0" customHeight="1">
      <c r="B63" s="76"/>
      <c r="C63" s="79" t="s">
        <v>67</v>
      </c>
      <c r="D63" s="33">
        <v>0.0</v>
      </c>
      <c r="E63" s="33">
        <v>0.0</v>
      </c>
      <c r="F63" s="93">
        <f t="shared" ref="F63:O63" si="121">D14*110%</f>
        <v>0</v>
      </c>
      <c r="G63" s="93">
        <f t="shared" si="121"/>
        <v>0</v>
      </c>
      <c r="H63" s="93">
        <f t="shared" si="121"/>
        <v>352000</v>
      </c>
      <c r="I63" s="93">
        <f t="shared" si="121"/>
        <v>1056000</v>
      </c>
      <c r="J63" s="93">
        <f t="shared" si="121"/>
        <v>1408000</v>
      </c>
      <c r="K63" s="93">
        <f t="shared" si="121"/>
        <v>2112000</v>
      </c>
      <c r="L63" s="93">
        <f t="shared" si="121"/>
        <v>2112000</v>
      </c>
      <c r="M63" s="93">
        <f t="shared" si="121"/>
        <v>2816000</v>
      </c>
      <c r="N63" s="93">
        <f t="shared" si="121"/>
        <v>2816000</v>
      </c>
      <c r="O63" s="93">
        <f t="shared" si="121"/>
        <v>3520000</v>
      </c>
      <c r="P63" s="94"/>
      <c r="Q63" s="93">
        <f t="shared" ref="Q63:R63" si="122">N14*110%</f>
        <v>3608000</v>
      </c>
      <c r="R63" s="93">
        <f t="shared" si="122"/>
        <v>4400000</v>
      </c>
      <c r="S63" s="93">
        <f t="shared" ref="S63:AB63" si="123">Q14*110%</f>
        <v>4488000</v>
      </c>
      <c r="T63" s="93">
        <f t="shared" si="123"/>
        <v>5280000</v>
      </c>
      <c r="U63" s="93">
        <f t="shared" si="123"/>
        <v>5720000</v>
      </c>
      <c r="V63" s="93">
        <f t="shared" si="123"/>
        <v>6512000</v>
      </c>
      <c r="W63" s="93">
        <f t="shared" si="123"/>
        <v>6600000</v>
      </c>
      <c r="X63" s="93">
        <f t="shared" si="123"/>
        <v>7392000</v>
      </c>
      <c r="Y63" s="93">
        <f t="shared" si="123"/>
        <v>7480000</v>
      </c>
      <c r="Z63" s="93">
        <f t="shared" si="123"/>
        <v>8272000</v>
      </c>
      <c r="AA63" s="93">
        <f t="shared" si="123"/>
        <v>8360000</v>
      </c>
      <c r="AB63" s="93">
        <f t="shared" si="123"/>
        <v>9152000</v>
      </c>
      <c r="AC63" s="95"/>
      <c r="AD63" s="93">
        <f t="shared" ref="AD63:AE63" si="124">AA14*110%</f>
        <v>9592000</v>
      </c>
      <c r="AE63" s="93">
        <f t="shared" si="124"/>
        <v>10384000</v>
      </c>
      <c r="AF63" s="93">
        <f t="shared" ref="AF63:AQ63" si="125">AD14*110%</f>
        <v>11297000</v>
      </c>
      <c r="AG63" s="93">
        <f t="shared" si="125"/>
        <v>12144000</v>
      </c>
      <c r="AH63" s="93">
        <f t="shared" si="125"/>
        <v>12639000</v>
      </c>
      <c r="AI63" s="93">
        <f t="shared" si="125"/>
        <v>13486000</v>
      </c>
      <c r="AJ63" s="93">
        <f t="shared" si="125"/>
        <v>13629000</v>
      </c>
      <c r="AK63" s="93">
        <f t="shared" si="125"/>
        <v>14476000</v>
      </c>
      <c r="AL63" s="93">
        <f t="shared" si="125"/>
        <v>14619000</v>
      </c>
      <c r="AM63" s="93">
        <f t="shared" si="125"/>
        <v>15466000</v>
      </c>
      <c r="AN63" s="93">
        <f t="shared" si="125"/>
        <v>15609000</v>
      </c>
      <c r="AO63" s="93">
        <f t="shared" si="125"/>
        <v>16456000</v>
      </c>
      <c r="AP63" s="93">
        <f t="shared" si="125"/>
        <v>16951000</v>
      </c>
      <c r="AQ63" s="93">
        <f t="shared" si="125"/>
        <v>17798000</v>
      </c>
    </row>
    <row r="64" ht="15.0" customHeight="1">
      <c r="B64" s="76"/>
      <c r="C64" s="79" t="s">
        <v>68</v>
      </c>
      <c r="D64" s="93">
        <f t="shared" ref="D64:O64" si="126">D51+D57+D58</f>
        <v>0</v>
      </c>
      <c r="E64" s="93">
        <f t="shared" si="126"/>
        <v>0</v>
      </c>
      <c r="F64" s="93">
        <f t="shared" si="126"/>
        <v>0</v>
      </c>
      <c r="G64" s="93">
        <f t="shared" si="126"/>
        <v>0</v>
      </c>
      <c r="H64" s="93">
        <f t="shared" si="126"/>
        <v>0</v>
      </c>
      <c r="I64" s="93">
        <f t="shared" si="126"/>
        <v>0</v>
      </c>
      <c r="J64" s="93">
        <f t="shared" si="126"/>
        <v>0</v>
      </c>
      <c r="K64" s="93">
        <f t="shared" si="126"/>
        <v>0</v>
      </c>
      <c r="L64" s="93">
        <f t="shared" si="126"/>
        <v>0</v>
      </c>
      <c r="M64" s="93">
        <f t="shared" si="126"/>
        <v>0</v>
      </c>
      <c r="N64" s="93">
        <f t="shared" si="126"/>
        <v>0</v>
      </c>
      <c r="O64" s="93">
        <f t="shared" si="126"/>
        <v>0</v>
      </c>
      <c r="P64" s="94"/>
      <c r="Q64" s="93">
        <f t="shared" ref="Q64:AB64" si="127">Q51+Q57+Q58</f>
        <v>0</v>
      </c>
      <c r="R64" s="93">
        <f t="shared" si="127"/>
        <v>0</v>
      </c>
      <c r="S64" s="93">
        <f t="shared" si="127"/>
        <v>0</v>
      </c>
      <c r="T64" s="93">
        <f t="shared" si="127"/>
        <v>0</v>
      </c>
      <c r="U64" s="93">
        <f t="shared" si="127"/>
        <v>0</v>
      </c>
      <c r="V64" s="93">
        <f t="shared" si="127"/>
        <v>0</v>
      </c>
      <c r="W64" s="93">
        <f t="shared" si="127"/>
        <v>0</v>
      </c>
      <c r="X64" s="93">
        <f t="shared" si="127"/>
        <v>0</v>
      </c>
      <c r="Y64" s="93">
        <f t="shared" si="127"/>
        <v>400000</v>
      </c>
      <c r="Z64" s="93">
        <f t="shared" si="127"/>
        <v>800000</v>
      </c>
      <c r="AA64" s="93">
        <f t="shared" si="127"/>
        <v>400000</v>
      </c>
      <c r="AB64" s="93">
        <f t="shared" si="127"/>
        <v>800000</v>
      </c>
      <c r="AC64" s="93"/>
      <c r="AD64" s="93">
        <f t="shared" ref="AD64:AO64" si="128">AD51+AD57+AD58</f>
        <v>400000</v>
      </c>
      <c r="AE64" s="93">
        <f t="shared" si="128"/>
        <v>800000</v>
      </c>
      <c r="AF64" s="93">
        <f t="shared" si="128"/>
        <v>400000</v>
      </c>
      <c r="AG64" s="93">
        <f t="shared" si="128"/>
        <v>800000</v>
      </c>
      <c r="AH64" s="93">
        <f t="shared" si="128"/>
        <v>400000</v>
      </c>
      <c r="AI64" s="93">
        <f t="shared" si="128"/>
        <v>800000</v>
      </c>
      <c r="AJ64" s="93">
        <f t="shared" si="128"/>
        <v>400000</v>
      </c>
      <c r="AK64" s="93">
        <f t="shared" si="128"/>
        <v>800000</v>
      </c>
      <c r="AL64" s="93">
        <f t="shared" si="128"/>
        <v>400000</v>
      </c>
      <c r="AM64" s="93">
        <f t="shared" si="128"/>
        <v>800000</v>
      </c>
      <c r="AN64" s="93">
        <f t="shared" si="128"/>
        <v>400000</v>
      </c>
      <c r="AO64" s="93">
        <f t="shared" si="128"/>
        <v>800000</v>
      </c>
      <c r="AP64" s="93"/>
      <c r="AQ64" s="93"/>
    </row>
    <row r="65" ht="15.0" customHeight="1">
      <c r="B65" s="76"/>
      <c r="C65" s="79" t="s">
        <v>69</v>
      </c>
      <c r="D65" s="93">
        <v>0.0</v>
      </c>
      <c r="E65" s="93">
        <f t="shared" ref="E65:O65" si="129">D26</f>
        <v>406000</v>
      </c>
      <c r="F65" s="93">
        <f t="shared" si="129"/>
        <v>406000</v>
      </c>
      <c r="G65" s="93">
        <f t="shared" si="129"/>
        <v>661200</v>
      </c>
      <c r="H65" s="93">
        <f t="shared" si="129"/>
        <v>1171600</v>
      </c>
      <c r="I65" s="93">
        <f t="shared" si="129"/>
        <v>1426800</v>
      </c>
      <c r="J65" s="93">
        <f t="shared" si="129"/>
        <v>1937200</v>
      </c>
      <c r="K65" s="93">
        <f t="shared" si="129"/>
        <v>1937200</v>
      </c>
      <c r="L65" s="93">
        <f t="shared" si="129"/>
        <v>2447600</v>
      </c>
      <c r="M65" s="93">
        <f t="shared" si="129"/>
        <v>2447600</v>
      </c>
      <c r="N65" s="93">
        <f t="shared" si="129"/>
        <v>2958000</v>
      </c>
      <c r="O65" s="93">
        <f t="shared" si="129"/>
        <v>2981200</v>
      </c>
      <c r="P65" s="94"/>
      <c r="Q65" s="93">
        <f>O26</f>
        <v>3514800</v>
      </c>
      <c r="R65" s="93">
        <f t="shared" ref="R65:AB65" si="130">Q26</f>
        <v>3538000</v>
      </c>
      <c r="S65" s="93">
        <f t="shared" si="130"/>
        <v>4071600</v>
      </c>
      <c r="T65" s="93">
        <f t="shared" si="130"/>
        <v>4350000</v>
      </c>
      <c r="U65" s="93">
        <f t="shared" si="130"/>
        <v>4883600</v>
      </c>
      <c r="V65" s="93">
        <f t="shared" si="130"/>
        <v>4906800</v>
      </c>
      <c r="W65" s="93">
        <f t="shared" si="130"/>
        <v>5846400</v>
      </c>
      <c r="X65" s="93">
        <f t="shared" si="130"/>
        <v>5869600</v>
      </c>
      <c r="Y65" s="93">
        <f t="shared" si="130"/>
        <v>6403200</v>
      </c>
      <c r="Z65" s="93">
        <f t="shared" si="130"/>
        <v>6426400</v>
      </c>
      <c r="AA65" s="93">
        <f t="shared" si="130"/>
        <v>6960000</v>
      </c>
      <c r="AB65" s="93">
        <f t="shared" si="130"/>
        <v>7238400</v>
      </c>
      <c r="AC65" s="93"/>
      <c r="AD65" s="93">
        <f>AB26</f>
        <v>7772000</v>
      </c>
      <c r="AE65" s="93">
        <f t="shared" ref="AE65:AP65" si="131">AD26</f>
        <v>7969200</v>
      </c>
      <c r="AF65" s="93">
        <f t="shared" si="131"/>
        <v>8514400</v>
      </c>
      <c r="AG65" s="93">
        <f t="shared" si="131"/>
        <v>8804400</v>
      </c>
      <c r="AH65" s="93">
        <f t="shared" si="131"/>
        <v>9349600</v>
      </c>
      <c r="AI65" s="93">
        <f t="shared" si="131"/>
        <v>9384400</v>
      </c>
      <c r="AJ65" s="93">
        <f t="shared" si="131"/>
        <v>9929600</v>
      </c>
      <c r="AK65" s="93">
        <f t="shared" si="131"/>
        <v>9964400</v>
      </c>
      <c r="AL65" s="93">
        <f t="shared" si="131"/>
        <v>10509600</v>
      </c>
      <c r="AM65" s="93">
        <f t="shared" si="131"/>
        <v>10544400</v>
      </c>
      <c r="AN65" s="93">
        <f t="shared" si="131"/>
        <v>11495600</v>
      </c>
      <c r="AO65" s="93">
        <f t="shared" si="131"/>
        <v>11785600</v>
      </c>
      <c r="AP65" s="93">
        <f t="shared" si="131"/>
        <v>12330800</v>
      </c>
      <c r="AQ65" s="93"/>
    </row>
    <row r="66" ht="15.0" customHeight="1">
      <c r="A66" s="3"/>
      <c r="B66" s="76"/>
      <c r="C66" s="79" t="s">
        <v>70</v>
      </c>
      <c r="D66" s="96">
        <v>0.0</v>
      </c>
      <c r="E66" s="97">
        <f t="shared" ref="E66:O66" si="132">D46*(110%)+D53+D59</f>
        <v>1188000</v>
      </c>
      <c r="F66" s="97">
        <f t="shared" si="132"/>
        <v>1133000</v>
      </c>
      <c r="G66" s="97">
        <f t="shared" si="132"/>
        <v>1133000</v>
      </c>
      <c r="H66" s="97">
        <f t="shared" si="132"/>
        <v>1243000</v>
      </c>
      <c r="I66" s="97">
        <f t="shared" si="132"/>
        <v>1298000</v>
      </c>
      <c r="J66" s="97">
        <f t="shared" si="132"/>
        <v>1431100</v>
      </c>
      <c r="K66" s="97">
        <f t="shared" si="132"/>
        <v>1408000</v>
      </c>
      <c r="L66" s="97">
        <f t="shared" si="132"/>
        <v>1518000</v>
      </c>
      <c r="M66" s="97">
        <f t="shared" si="132"/>
        <v>1518000</v>
      </c>
      <c r="N66" s="97">
        <f t="shared" si="132"/>
        <v>1628000</v>
      </c>
      <c r="O66" s="97">
        <f t="shared" si="132"/>
        <v>1595000</v>
      </c>
      <c r="P66" s="98"/>
      <c r="Q66" s="97">
        <f>O46*(110%)+O53+O59</f>
        <v>1912900</v>
      </c>
      <c r="R66" s="97">
        <f t="shared" ref="R66:AB66" si="133">Q46*(110%)+Q53+Q59</f>
        <v>792000</v>
      </c>
      <c r="S66" s="97">
        <f t="shared" si="133"/>
        <v>1379000</v>
      </c>
      <c r="T66" s="97">
        <f t="shared" si="133"/>
        <v>891000</v>
      </c>
      <c r="U66" s="97">
        <f t="shared" si="133"/>
        <v>968000</v>
      </c>
      <c r="V66" s="97">
        <f t="shared" si="133"/>
        <v>935000</v>
      </c>
      <c r="W66" s="97">
        <f t="shared" si="133"/>
        <v>1103300</v>
      </c>
      <c r="X66" s="97">
        <f t="shared" si="133"/>
        <v>1001000</v>
      </c>
      <c r="Y66" s="97">
        <f t="shared" si="133"/>
        <v>1078000</v>
      </c>
      <c r="Z66" s="97">
        <f t="shared" si="133"/>
        <v>1045000</v>
      </c>
      <c r="AA66" s="97">
        <f t="shared" si="133"/>
        <v>1122000</v>
      </c>
      <c r="AB66" s="97">
        <f t="shared" si="133"/>
        <v>1144000</v>
      </c>
      <c r="AC66" s="96"/>
      <c r="AD66" s="97">
        <f>AB46*(110%)+AB53+AB59</f>
        <v>1621400</v>
      </c>
      <c r="AE66" s="97">
        <f t="shared" ref="AE66:AO66" si="134">AD46*(110%)+AD53+AD59</f>
        <v>1188000</v>
      </c>
      <c r="AF66" s="97">
        <f t="shared" si="134"/>
        <v>3775264</v>
      </c>
      <c r="AG66" s="97">
        <f t="shared" si="134"/>
        <v>1287000</v>
      </c>
      <c r="AH66" s="97">
        <f t="shared" si="134"/>
        <v>1364000</v>
      </c>
      <c r="AI66" s="97">
        <f t="shared" si="134"/>
        <v>1331000</v>
      </c>
      <c r="AJ66" s="97">
        <f t="shared" si="134"/>
        <v>1523500</v>
      </c>
      <c r="AK66" s="97">
        <f t="shared" si="134"/>
        <v>1375000</v>
      </c>
      <c r="AL66" s="97">
        <f t="shared" si="134"/>
        <v>1452000</v>
      </c>
      <c r="AM66" s="97">
        <f t="shared" si="134"/>
        <v>1419000</v>
      </c>
      <c r="AN66" s="97">
        <f t="shared" si="134"/>
        <v>1518000</v>
      </c>
      <c r="AO66" s="97">
        <f t="shared" si="134"/>
        <v>1540000</v>
      </c>
      <c r="AP66" s="97">
        <f>AO46+AO53+AO59</f>
        <v>2029000</v>
      </c>
      <c r="AQ66" s="99"/>
    </row>
    <row r="67" ht="15.0" customHeight="1">
      <c r="A67" s="3"/>
      <c r="B67" s="76"/>
      <c r="C67" s="100" t="s">
        <v>71</v>
      </c>
      <c r="D67" s="101">
        <f t="shared" ref="D67:O67" si="135">D63+D64-D65-D66</f>
        <v>0</v>
      </c>
      <c r="E67" s="101">
        <f t="shared" si="135"/>
        <v>-1594000</v>
      </c>
      <c r="F67" s="101">
        <f t="shared" si="135"/>
        <v>-1539000</v>
      </c>
      <c r="G67" s="101">
        <f t="shared" si="135"/>
        <v>-1794200</v>
      </c>
      <c r="H67" s="101">
        <f t="shared" si="135"/>
        <v>-2062600</v>
      </c>
      <c r="I67" s="101">
        <f t="shared" si="135"/>
        <v>-1668800</v>
      </c>
      <c r="J67" s="101">
        <f t="shared" si="135"/>
        <v>-1960300</v>
      </c>
      <c r="K67" s="101">
        <f t="shared" si="135"/>
        <v>-1233200</v>
      </c>
      <c r="L67" s="101">
        <f t="shared" si="135"/>
        <v>-1853600</v>
      </c>
      <c r="M67" s="101">
        <f t="shared" si="135"/>
        <v>-1149600</v>
      </c>
      <c r="N67" s="101">
        <f t="shared" si="135"/>
        <v>-1770000</v>
      </c>
      <c r="O67" s="101">
        <f t="shared" si="135"/>
        <v>-1056200</v>
      </c>
      <c r="P67" s="98"/>
      <c r="Q67" s="101">
        <f t="shared" ref="Q67:AB67" si="136">Q63+Q64-Q65-Q66</f>
        <v>-1819700</v>
      </c>
      <c r="R67" s="101">
        <f t="shared" si="136"/>
        <v>70000</v>
      </c>
      <c r="S67" s="101">
        <f t="shared" si="136"/>
        <v>-962600</v>
      </c>
      <c r="T67" s="101">
        <f t="shared" si="136"/>
        <v>39000</v>
      </c>
      <c r="U67" s="101">
        <f t="shared" si="136"/>
        <v>-131600</v>
      </c>
      <c r="V67" s="101">
        <f t="shared" si="136"/>
        <v>670200</v>
      </c>
      <c r="W67" s="101">
        <f t="shared" si="136"/>
        <v>-349700</v>
      </c>
      <c r="X67" s="101">
        <f t="shared" si="136"/>
        <v>521400</v>
      </c>
      <c r="Y67" s="101">
        <f t="shared" si="136"/>
        <v>398800</v>
      </c>
      <c r="Z67" s="101">
        <f t="shared" si="136"/>
        <v>1600600</v>
      </c>
      <c r="AA67" s="101">
        <f t="shared" si="136"/>
        <v>678000</v>
      </c>
      <c r="AB67" s="101">
        <f t="shared" si="136"/>
        <v>1569600</v>
      </c>
      <c r="AC67" s="102"/>
      <c r="AD67" s="101">
        <f t="shared" ref="AD67:AO67" si="137">AD63+AD64-AD65-AD66</f>
        <v>598600</v>
      </c>
      <c r="AE67" s="101">
        <f t="shared" si="137"/>
        <v>2026800</v>
      </c>
      <c r="AF67" s="101">
        <f t="shared" si="137"/>
        <v>-592664</v>
      </c>
      <c r="AG67" s="101">
        <f t="shared" si="137"/>
        <v>2852600</v>
      </c>
      <c r="AH67" s="101">
        <f t="shared" si="137"/>
        <v>2325400</v>
      </c>
      <c r="AI67" s="101">
        <f t="shared" si="137"/>
        <v>3570600</v>
      </c>
      <c r="AJ67" s="101">
        <f t="shared" si="137"/>
        <v>2575900</v>
      </c>
      <c r="AK67" s="101">
        <f t="shared" si="137"/>
        <v>3936600</v>
      </c>
      <c r="AL67" s="101">
        <f t="shared" si="137"/>
        <v>3057400</v>
      </c>
      <c r="AM67" s="101">
        <f t="shared" si="137"/>
        <v>4302600</v>
      </c>
      <c r="AN67" s="101">
        <f t="shared" si="137"/>
        <v>2995400</v>
      </c>
      <c r="AO67" s="101">
        <f t="shared" si="137"/>
        <v>3930400</v>
      </c>
      <c r="AP67" s="101">
        <f>AP63-AP65</f>
        <v>4620200</v>
      </c>
      <c r="AQ67" s="99"/>
    </row>
    <row r="68" ht="15.0" customHeight="1">
      <c r="B68" s="103"/>
      <c r="C68" s="104" t="s">
        <v>72</v>
      </c>
      <c r="D68" s="105">
        <f>D67</f>
        <v>0</v>
      </c>
      <c r="E68" s="105">
        <f t="shared" ref="E68:O68" si="138">E67+D68</f>
        <v>-1594000</v>
      </c>
      <c r="F68" s="105">
        <f t="shared" si="138"/>
        <v>-3133000</v>
      </c>
      <c r="G68" s="105">
        <f t="shared" si="138"/>
        <v>-4927200</v>
      </c>
      <c r="H68" s="105">
        <f t="shared" si="138"/>
        <v>-6989800</v>
      </c>
      <c r="I68" s="105">
        <f t="shared" si="138"/>
        <v>-8658600</v>
      </c>
      <c r="J68" s="105">
        <f t="shared" si="138"/>
        <v>-10618900</v>
      </c>
      <c r="K68" s="105">
        <f t="shared" si="138"/>
        <v>-11852100</v>
      </c>
      <c r="L68" s="105">
        <f t="shared" si="138"/>
        <v>-13705700</v>
      </c>
      <c r="M68" s="105">
        <f t="shared" si="138"/>
        <v>-14855300</v>
      </c>
      <c r="N68" s="105">
        <f t="shared" si="138"/>
        <v>-16625300</v>
      </c>
      <c r="O68" s="105">
        <f t="shared" si="138"/>
        <v>-17681500</v>
      </c>
      <c r="P68" s="106"/>
      <c r="Q68" s="107">
        <f>O68+Q67</f>
        <v>-19501200</v>
      </c>
      <c r="R68" s="107">
        <f t="shared" ref="R68:AB68" si="139">Q68+R67</f>
        <v>-19431200</v>
      </c>
      <c r="S68" s="107">
        <f t="shared" si="139"/>
        <v>-20393800</v>
      </c>
      <c r="T68" s="107">
        <f t="shared" si="139"/>
        <v>-20354800</v>
      </c>
      <c r="U68" s="108">
        <f t="shared" si="139"/>
        <v>-20486400</v>
      </c>
      <c r="V68" s="107">
        <f t="shared" si="139"/>
        <v>-19816200</v>
      </c>
      <c r="W68" s="107">
        <f t="shared" si="139"/>
        <v>-20165900</v>
      </c>
      <c r="X68" s="107">
        <f t="shared" si="139"/>
        <v>-19644500</v>
      </c>
      <c r="Y68" s="107">
        <f t="shared" si="139"/>
        <v>-19245700</v>
      </c>
      <c r="Z68" s="107">
        <f t="shared" si="139"/>
        <v>-17645100</v>
      </c>
      <c r="AA68" s="107">
        <f t="shared" si="139"/>
        <v>-16967100</v>
      </c>
      <c r="AB68" s="107">
        <f t="shared" si="139"/>
        <v>-15397500</v>
      </c>
      <c r="AC68" s="106"/>
      <c r="AD68" s="107">
        <f>AB68+AD67</f>
        <v>-14798900</v>
      </c>
      <c r="AE68" s="107">
        <f t="shared" ref="AE68:AP68" si="140">AD68+AE67</f>
        <v>-12772100</v>
      </c>
      <c r="AF68" s="107">
        <f t="shared" si="140"/>
        <v>-13364764</v>
      </c>
      <c r="AG68" s="107">
        <f t="shared" si="140"/>
        <v>-10512164</v>
      </c>
      <c r="AH68" s="107">
        <f t="shared" si="140"/>
        <v>-8186764</v>
      </c>
      <c r="AI68" s="107">
        <f t="shared" si="140"/>
        <v>-4616164</v>
      </c>
      <c r="AJ68" s="107">
        <f t="shared" si="140"/>
        <v>-2040264</v>
      </c>
      <c r="AK68" s="107">
        <f t="shared" si="140"/>
        <v>1896336</v>
      </c>
      <c r="AL68" s="107">
        <f t="shared" si="140"/>
        <v>4953736</v>
      </c>
      <c r="AM68" s="107">
        <f t="shared" si="140"/>
        <v>9256336</v>
      </c>
      <c r="AN68" s="107">
        <f t="shared" si="140"/>
        <v>12251736</v>
      </c>
      <c r="AO68" s="107">
        <f t="shared" si="140"/>
        <v>16182136</v>
      </c>
      <c r="AP68" s="107">
        <f t="shared" si="140"/>
        <v>20802336</v>
      </c>
      <c r="AQ68" s="109"/>
    </row>
    <row r="69" ht="15.75" customHeight="1">
      <c r="B69" s="110"/>
      <c r="C69" s="111" t="s">
        <v>73</v>
      </c>
      <c r="D69" s="112">
        <f>D52</f>
        <v>-1486000</v>
      </c>
      <c r="E69" s="112">
        <f t="shared" ref="E69:O69" si="141">D69+E52</f>
        <v>-2922000</v>
      </c>
      <c r="F69" s="112">
        <f t="shared" si="141"/>
        <v>-4293200</v>
      </c>
      <c r="G69" s="112">
        <f t="shared" si="141"/>
        <v>-5634800</v>
      </c>
      <c r="H69" s="112">
        <f t="shared" si="141"/>
        <v>-6961600</v>
      </c>
      <c r="I69" s="112">
        <f t="shared" si="141"/>
        <v>-8279800</v>
      </c>
      <c r="J69" s="112">
        <f t="shared" si="141"/>
        <v>-9577000</v>
      </c>
      <c r="K69" s="112">
        <f t="shared" si="141"/>
        <v>-10844600</v>
      </c>
      <c r="L69" s="112">
        <f t="shared" si="141"/>
        <v>-12112200</v>
      </c>
      <c r="M69" s="112">
        <f t="shared" si="141"/>
        <v>-13350200</v>
      </c>
      <c r="N69" s="112">
        <f t="shared" si="141"/>
        <v>-14501400</v>
      </c>
      <c r="O69" s="112">
        <f t="shared" si="141"/>
        <v>-15755200</v>
      </c>
      <c r="P69" s="113"/>
      <c r="Q69" s="114">
        <f>O69+Q52</f>
        <v>-15933200</v>
      </c>
      <c r="R69" s="114">
        <f t="shared" ref="R69:AB69" si="142">Q69+R52</f>
        <v>-15994800</v>
      </c>
      <c r="S69" s="114">
        <f t="shared" si="142"/>
        <v>-15954800</v>
      </c>
      <c r="T69" s="114">
        <f t="shared" si="142"/>
        <v>-15798400</v>
      </c>
      <c r="U69" s="114">
        <f t="shared" si="142"/>
        <v>-15555200</v>
      </c>
      <c r="V69" s="114">
        <f t="shared" si="142"/>
        <v>-15684600</v>
      </c>
      <c r="W69" s="114">
        <f t="shared" si="142"/>
        <v>-15664200</v>
      </c>
      <c r="X69" s="114">
        <f t="shared" si="142"/>
        <v>-15527400</v>
      </c>
      <c r="Y69" s="114">
        <f t="shared" si="142"/>
        <v>-14903800</v>
      </c>
      <c r="Z69" s="114">
        <f t="shared" si="142"/>
        <v>-13763800</v>
      </c>
      <c r="AA69" s="114">
        <f t="shared" si="142"/>
        <v>-12922200</v>
      </c>
      <c r="AB69" s="114">
        <f t="shared" si="142"/>
        <v>-11928200</v>
      </c>
      <c r="AC69" s="113"/>
      <c r="AD69" s="114">
        <f>AB69+AD52</f>
        <v>-10307400</v>
      </c>
      <c r="AE69" s="114">
        <f t="shared" ref="AE69:AO69" si="143">AD69+AE52</f>
        <v>-8131800</v>
      </c>
      <c r="AF69" s="114">
        <f t="shared" si="143"/>
        <v>-6216200</v>
      </c>
      <c r="AG69" s="114">
        <f t="shared" si="143"/>
        <v>-3745800</v>
      </c>
      <c r="AH69" s="114">
        <f t="shared" si="143"/>
        <v>-1550200</v>
      </c>
      <c r="AI69" s="114">
        <f t="shared" si="143"/>
        <v>1095200</v>
      </c>
      <c r="AJ69" s="114">
        <f t="shared" si="143"/>
        <v>3570800</v>
      </c>
      <c r="AK69" s="114">
        <f t="shared" si="143"/>
        <v>6601200</v>
      </c>
      <c r="AL69" s="114">
        <f t="shared" si="143"/>
        <v>9356800</v>
      </c>
      <c r="AM69" s="114">
        <f t="shared" si="143"/>
        <v>12241200</v>
      </c>
      <c r="AN69" s="114">
        <f t="shared" si="143"/>
        <v>14865600</v>
      </c>
      <c r="AO69" s="114">
        <f t="shared" si="143"/>
        <v>17485800</v>
      </c>
      <c r="AP69" s="113"/>
    </row>
    <row r="70" ht="15.75" customHeight="1">
      <c r="B70" s="115"/>
      <c r="C70" s="115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ht="15.75" customHeight="1">
      <c r="B71" s="116"/>
      <c r="C71" s="117" t="s">
        <v>74</v>
      </c>
      <c r="D71" s="118" t="str">
        <f t="shared" ref="D71:O71" si="144">D27/D14</f>
        <v>#DIV/0!</v>
      </c>
      <c r="E71" s="118" t="str">
        <f t="shared" si="144"/>
        <v>#DIV/0!</v>
      </c>
      <c r="F71" s="118">
        <f t="shared" si="144"/>
        <v>-1.06625</v>
      </c>
      <c r="G71" s="118">
        <f t="shared" si="144"/>
        <v>-0.2204166667</v>
      </c>
      <c r="H71" s="118">
        <f t="shared" si="144"/>
        <v>-0.1146875</v>
      </c>
      <c r="I71" s="118">
        <f t="shared" si="144"/>
        <v>-0.008958333333</v>
      </c>
      <c r="J71" s="118">
        <f t="shared" si="144"/>
        <v>-0.008958333333</v>
      </c>
      <c r="K71" s="118">
        <f t="shared" si="144"/>
        <v>0.04390625</v>
      </c>
      <c r="L71" s="118">
        <f t="shared" si="144"/>
        <v>0.04390625</v>
      </c>
      <c r="M71" s="118">
        <f t="shared" si="144"/>
        <v>0.075625</v>
      </c>
      <c r="N71" s="118">
        <f t="shared" si="144"/>
        <v>0.09109756098</v>
      </c>
      <c r="O71" s="118">
        <f t="shared" si="144"/>
        <v>0.1213</v>
      </c>
      <c r="Q71" s="118">
        <f t="shared" ref="Q71:AB71" si="145">Q27/Q14</f>
        <v>0.1328431373</v>
      </c>
      <c r="R71" s="118">
        <f t="shared" si="145"/>
        <v>0.15175</v>
      </c>
      <c r="S71" s="118">
        <f t="shared" si="145"/>
        <v>0.1634615385</v>
      </c>
      <c r="T71" s="118">
        <f t="shared" si="145"/>
        <v>0.1750675676</v>
      </c>
      <c r="U71" s="118">
        <f t="shared" si="145"/>
        <v>0.1822</v>
      </c>
      <c r="V71" s="118">
        <f t="shared" si="145"/>
        <v>0.13</v>
      </c>
      <c r="W71" s="118">
        <f t="shared" si="145"/>
        <v>0.1368235294</v>
      </c>
      <c r="X71" s="118">
        <f t="shared" si="145"/>
        <v>0.1485106383</v>
      </c>
      <c r="Y71" s="118">
        <f t="shared" si="145"/>
        <v>0.1544210526</v>
      </c>
      <c r="Z71" s="118">
        <f t="shared" si="145"/>
        <v>0.1634615385</v>
      </c>
      <c r="AA71" s="118">
        <f t="shared" si="145"/>
        <v>0.1699082569</v>
      </c>
      <c r="AB71" s="118">
        <f t="shared" si="145"/>
        <v>0.1766949153</v>
      </c>
      <c r="AD71" s="118">
        <f t="shared" ref="AD71:AO71" si="146">AD27/AD14</f>
        <v>0.2240311587</v>
      </c>
      <c r="AE71" s="118">
        <f t="shared" si="146"/>
        <v>0.2287681159</v>
      </c>
      <c r="AF71" s="118">
        <f t="shared" si="146"/>
        <v>0.2337336815</v>
      </c>
      <c r="AG71" s="118">
        <f t="shared" si="146"/>
        <v>0.2373898858</v>
      </c>
      <c r="AH71" s="118">
        <f t="shared" si="146"/>
        <v>0.242582728</v>
      </c>
      <c r="AI71" s="118">
        <f t="shared" si="146"/>
        <v>0.2454711246</v>
      </c>
      <c r="AJ71" s="118">
        <f t="shared" si="146"/>
        <v>0.2502332581</v>
      </c>
      <c r="AK71" s="118">
        <f t="shared" si="146"/>
        <v>0.2525177809</v>
      </c>
      <c r="AL71" s="118">
        <f t="shared" si="146"/>
        <v>0.2569133192</v>
      </c>
      <c r="AM71" s="118">
        <f t="shared" si="146"/>
        <v>0.2315775401</v>
      </c>
      <c r="AN71" s="118">
        <f t="shared" si="146"/>
        <v>0.2351979234</v>
      </c>
      <c r="AO71" s="118">
        <f t="shared" si="146"/>
        <v>0.2378986403</v>
      </c>
    </row>
    <row r="72" ht="15.75" customHeight="1">
      <c r="B72" s="119"/>
      <c r="C72" s="117" t="s">
        <v>75</v>
      </c>
      <c r="D72" s="120" t="str">
        <f t="shared" ref="D72:O72" si="147">D47/D14</f>
        <v>#DIV/0!</v>
      </c>
      <c r="E72" s="120" t="str">
        <f t="shared" si="147"/>
        <v>#DIV/0!</v>
      </c>
      <c r="F72" s="120">
        <f t="shared" si="147"/>
        <v>-4.285</v>
      </c>
      <c r="G72" s="120">
        <f t="shared" si="147"/>
        <v>-1.3975</v>
      </c>
      <c r="H72" s="120">
        <f t="shared" si="147"/>
        <v>-1.0365625</v>
      </c>
      <c r="I72" s="120">
        <f t="shared" si="147"/>
        <v>-0.6865625</v>
      </c>
      <c r="J72" s="120">
        <f t="shared" si="147"/>
        <v>-0.675625</v>
      </c>
      <c r="K72" s="120">
        <f t="shared" si="147"/>
        <v>-0.49515625</v>
      </c>
      <c r="L72" s="120">
        <f t="shared" si="147"/>
        <v>-0.49515625</v>
      </c>
      <c r="M72" s="120">
        <f t="shared" si="147"/>
        <v>-0.386875</v>
      </c>
      <c r="N72" s="120">
        <f t="shared" si="147"/>
        <v>-0.3509756098</v>
      </c>
      <c r="O72" s="120">
        <f t="shared" si="147"/>
        <v>-0.31345</v>
      </c>
      <c r="Q72" s="120">
        <f t="shared" ref="Q72:AB72" si="148">Q47/Q14</f>
        <v>-0.04362745098</v>
      </c>
      <c r="R72" s="120">
        <f t="shared" si="148"/>
        <v>-0.01283333333</v>
      </c>
      <c r="S72" s="120">
        <f t="shared" si="148"/>
        <v>0.007692307692</v>
      </c>
      <c r="T72" s="120">
        <f t="shared" si="148"/>
        <v>0.02641891892</v>
      </c>
      <c r="U72" s="120">
        <f t="shared" si="148"/>
        <v>0.04053333333</v>
      </c>
      <c r="V72" s="120">
        <f t="shared" si="148"/>
        <v>-0.01925595238</v>
      </c>
      <c r="W72" s="120">
        <f t="shared" si="148"/>
        <v>0.003</v>
      </c>
      <c r="X72" s="120">
        <f t="shared" si="148"/>
        <v>0.01819148936</v>
      </c>
      <c r="Y72" s="120">
        <f t="shared" si="148"/>
        <v>0.02942105263</v>
      </c>
      <c r="Z72" s="120">
        <f t="shared" si="148"/>
        <v>0.04086538462</v>
      </c>
      <c r="AA72" s="120">
        <f t="shared" si="148"/>
        <v>0.05064220183</v>
      </c>
      <c r="AB72" s="120">
        <f t="shared" si="148"/>
        <v>0.02055084746</v>
      </c>
      <c r="AD72" s="120">
        <f t="shared" ref="AD72:AO72" si="149">AD47/AD14</f>
        <v>0.1188704966</v>
      </c>
      <c r="AE72" s="120">
        <f t="shared" si="149"/>
        <v>0.1246014493</v>
      </c>
      <c r="AF72" s="120">
        <f t="shared" si="149"/>
        <v>0.1319060052</v>
      </c>
      <c r="AG72" s="120">
        <f t="shared" si="149"/>
        <v>0.1362479608</v>
      </c>
      <c r="AH72" s="120">
        <f t="shared" si="149"/>
        <v>0.1449233253</v>
      </c>
      <c r="AI72" s="120">
        <f t="shared" si="149"/>
        <v>0.1402279635</v>
      </c>
      <c r="AJ72" s="120">
        <f t="shared" si="149"/>
        <v>0.1561775771</v>
      </c>
      <c r="AK72" s="120">
        <f t="shared" si="149"/>
        <v>0.1586344239</v>
      </c>
      <c r="AL72" s="120">
        <f t="shared" si="149"/>
        <v>0.1660042283</v>
      </c>
      <c r="AM72" s="120">
        <f t="shared" si="149"/>
        <v>0.1393315508</v>
      </c>
      <c r="AN72" s="120">
        <f t="shared" si="149"/>
        <v>0.1443478261</v>
      </c>
      <c r="AO72" s="120">
        <f t="shared" si="149"/>
        <v>0.1124969098</v>
      </c>
    </row>
    <row r="73" ht="15.75" customHeight="1">
      <c r="B73" s="119"/>
      <c r="C73" s="116"/>
      <c r="D73" s="39"/>
      <c r="E73" s="39"/>
      <c r="F73" s="39"/>
      <c r="G73" s="39"/>
      <c r="H73" s="39"/>
      <c r="I73" s="39"/>
      <c r="J73" s="39"/>
      <c r="K73" s="39"/>
      <c r="L73" s="39"/>
    </row>
    <row r="74" ht="15.75" customHeight="1">
      <c r="B74" s="43"/>
    </row>
    <row r="75" ht="15.75" customHeight="1"/>
    <row r="76" ht="15.75" customHeight="1">
      <c r="B76" s="43"/>
    </row>
    <row r="77" ht="15.75" customHeight="1">
      <c r="B77" s="4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</sheetData>
  <mergeCells count="13">
    <mergeCell ref="B28:B46"/>
    <mergeCell ref="B48:B51"/>
    <mergeCell ref="B52:C52"/>
    <mergeCell ref="B53:B60"/>
    <mergeCell ref="B61:C61"/>
    <mergeCell ref="B62:B68"/>
    <mergeCell ref="D2:O2"/>
    <mergeCell ref="Q2:AC2"/>
    <mergeCell ref="AD2:AP2"/>
    <mergeCell ref="B5:B14"/>
    <mergeCell ref="B15:B26"/>
    <mergeCell ref="B27:C27"/>
    <mergeCell ref="B47:C47"/>
  </mergeCells>
  <printOptions/>
  <pageMargins bottom="0.75" footer="0.0" header="0.0" left="0.7" right="0.7" top="0.75"/>
  <pageSetup paperSize="8" orientation="landscape"/>
  <drawing r:id="rId2"/>
  <legacyDrawing r:id="rId3"/>
</worksheet>
</file>